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9888" activeTab="0"/>
  </bookViews>
  <sheets>
    <sheet name="Summary" sheetId="1" r:id="rId1"/>
    <sheet name="Figure 1 " sheetId="2" r:id="rId2"/>
    <sheet name="Figure 2" sheetId="3" r:id="rId3"/>
    <sheet name="Figure 3" sheetId="4" r:id="rId4"/>
    <sheet name="Figure 4" sheetId="5" r:id="rId5"/>
    <sheet name="Table 1 " sheetId="6" r:id="rId6"/>
    <sheet name="Table 2" sheetId="7" r:id="rId7"/>
    <sheet name="Table 3" sheetId="8" r:id="rId8"/>
    <sheet name="Table 4" sheetId="9" r:id="rId9"/>
    <sheet name="Page 6 (ITC)" sheetId="10" state="hidden" r:id="rId10"/>
  </sheets>
  <definedNames>
    <definedName name="dlx.use" localSheetId="9">'Page 6 (ITC)'!$B$15:$U$17</definedName>
  </definedNames>
  <calcPr fullCalcOnLoad="1"/>
</workbook>
</file>

<file path=xl/sharedStrings.xml><?xml version="1.0" encoding="utf-8"?>
<sst xmlns="http://schemas.openxmlformats.org/spreadsheetml/2006/main" count="276" uniqueCount="136">
  <si>
    <t>UK</t>
  </si>
  <si>
    <t>Japan</t>
  </si>
  <si>
    <t>France</t>
  </si>
  <si>
    <t>Italy</t>
  </si>
  <si>
    <t>971</t>
  </si>
  <si>
    <t>972</t>
  </si>
  <si>
    <t>973</t>
  </si>
  <si>
    <t>974</t>
  </si>
  <si>
    <t>981</t>
  </si>
  <si>
    <t>982</t>
  </si>
  <si>
    <t>Hong Kong</t>
  </si>
  <si>
    <t>Korea</t>
  </si>
  <si>
    <t>Singapore</t>
  </si>
  <si>
    <t>China</t>
  </si>
  <si>
    <t>Indonesia</t>
  </si>
  <si>
    <t>Thailand</t>
  </si>
  <si>
    <t>Philippines</t>
  </si>
  <si>
    <t>Malaysia</t>
  </si>
  <si>
    <t>Taiwan</t>
  </si>
  <si>
    <t>.DESC</t>
  </si>
  <si>
    <t>Exports: Japan: f.a.s. Value (NSA, Mil.$)</t>
  </si>
  <si>
    <t>Exports: Hong Kong: f.a.s. Value (NSA, Mil.$)</t>
  </si>
  <si>
    <t>Exports: Republic of Korea: f.a.s. Value (NSA, Mil.$)</t>
  </si>
  <si>
    <t>Exports: Singapore: f.a.s. Value (NSA, Mil.$)</t>
  </si>
  <si>
    <t>Exports: Taiwan: f.a.s. Value (NSA, Mil.$)</t>
  </si>
  <si>
    <t>Exports: Indonesia: f.a.s. Value (NSA, Mil.$)</t>
  </si>
  <si>
    <t>Exports: China, Mainland: f.a.s. Value (NSA, Mil.$)</t>
  </si>
  <si>
    <t>For quarterly data:</t>
  </si>
  <si>
    <t>983</t>
  </si>
  <si>
    <t>984</t>
  </si>
  <si>
    <t>fxchi</t>
  </si>
  <si>
    <t>fxhk</t>
  </si>
  <si>
    <t>fxjap</t>
  </si>
  <si>
    <t>fxkor</t>
  </si>
  <si>
    <t>fxmal</t>
  </si>
  <si>
    <t>fxsin</t>
  </si>
  <si>
    <t>fxtwn</t>
  </si>
  <si>
    <t>fxtha</t>
  </si>
  <si>
    <t>US$ / Currency</t>
  </si>
  <si>
    <t>Hong Kong (Dollar/US$)</t>
  </si>
  <si>
    <t>Japan (Yen/US$)</t>
  </si>
  <si>
    <t>South Korea (Won/US$)</t>
  </si>
  <si>
    <t>Malaysia (Ringgit/US$)</t>
  </si>
  <si>
    <t>Singapore (Dollar/US$)</t>
  </si>
  <si>
    <t>Taiwan (Dollar/US$)</t>
  </si>
  <si>
    <t>Thailand (Baht/US$)</t>
  </si>
  <si>
    <t>99b_p</t>
  </si>
  <si>
    <t>99b_r</t>
  </si>
  <si>
    <t>Percent of World Exports</t>
  </si>
  <si>
    <t>Levels</t>
  </si>
  <si>
    <t>World</t>
  </si>
  <si>
    <t>.</t>
  </si>
  <si>
    <t>Total US</t>
  </si>
  <si>
    <t>Canada</t>
  </si>
  <si>
    <t>Mexico</t>
  </si>
  <si>
    <t>Germany</t>
  </si>
  <si>
    <t>Netherlands</t>
  </si>
  <si>
    <t>Belgium-Luxembourg</t>
  </si>
  <si>
    <t>Brazil</t>
  </si>
  <si>
    <t>98</t>
  </si>
  <si>
    <t>92 to 97</t>
  </si>
  <si>
    <t>92 to 98</t>
  </si>
  <si>
    <t>Africa</t>
  </si>
  <si>
    <t>Asia/Pacific</t>
  </si>
  <si>
    <t>Middle East</t>
  </si>
  <si>
    <t>Europe</t>
  </si>
  <si>
    <t>1992-1997</t>
  </si>
  <si>
    <t>Share of World</t>
  </si>
  <si>
    <t>United Kingdom</t>
  </si>
  <si>
    <t>v0.rxi_n.b.id</t>
  </si>
  <si>
    <t>v0.rxi_n.b.ph</t>
  </si>
  <si>
    <t>SPOT EXCHANGE RATE - INDONESIA (Fame/Intl)</t>
  </si>
  <si>
    <t>SPOT EXCHANGE RATE - PHILIPPINES (Fame/Intl)</t>
  </si>
  <si>
    <t>USITC</t>
  </si>
  <si>
    <t>Exports: Malaysia: f.a.s. Value (NSA, Mil.$)</t>
  </si>
  <si>
    <t>Exports: Thailand: f.a.s. Value (NSA, Mil.$)</t>
  </si>
  <si>
    <t>Exports: Philippines, Mainland: f.a.s. Value (NSA, Mil.$)</t>
  </si>
  <si>
    <t>If you don't want to use combo of HaverCensus and USITC, then paste these values in. (These are USITC)</t>
  </si>
  <si>
    <t>Country</t>
  </si>
  <si>
    <t>Exports</t>
  </si>
  <si>
    <r>
      <t xml:space="preserve">Source: International Monetary Fund, </t>
    </r>
    <r>
      <rPr>
        <i/>
        <sz val="10"/>
        <rFont val="Arial"/>
        <family val="2"/>
      </rPr>
      <t>Direction of Trade Statistics</t>
    </r>
  </si>
  <si>
    <t>Share of Total U.S. Exports</t>
  </si>
  <si>
    <t>Exports Sum of 1992-1997</t>
  </si>
  <si>
    <t>Exports Sum of 1970-1975</t>
  </si>
  <si>
    <t>Source: U.S. Department of Commerce, Bureau of the Census</t>
  </si>
  <si>
    <t>(Pulled from US-ITC Website)</t>
  </si>
  <si>
    <t>1992-97</t>
  </si>
  <si>
    <t>1970-75</t>
  </si>
  <si>
    <t>Table 1 - Top Ten Destinations of U.S. Goods Exports</t>
  </si>
  <si>
    <r>
      <t xml:space="preserve">Figure 1 - Exports of Goods and Services </t>
    </r>
    <r>
      <rPr>
        <sz val="10"/>
        <rFont val="Arial"/>
        <family val="2"/>
      </rPr>
      <t>(Percent of GDP, 1960-98)</t>
    </r>
  </si>
  <si>
    <t>Real Chained 1992$</t>
  </si>
  <si>
    <t>GDP</t>
  </si>
  <si>
    <t>Exports / GDP</t>
  </si>
  <si>
    <t>Deflator with 1960 = 1</t>
  </si>
  <si>
    <r>
      <t xml:space="preserve">Figure 2 - Export Contribution to Growth </t>
    </r>
    <r>
      <rPr>
        <sz val="10"/>
        <rFont val="Arial"/>
        <family val="2"/>
      </rPr>
      <t>(Percent, 1992-98)</t>
    </r>
  </si>
  <si>
    <t>Real GDP growth</t>
  </si>
  <si>
    <t>Export contribution</t>
  </si>
  <si>
    <t>Current Dollars</t>
  </si>
  <si>
    <t>Real 1960 Dollars</t>
  </si>
  <si>
    <t>Sum of Exports for 1992-1997</t>
  </si>
  <si>
    <t>Western Hemisphere</t>
  </si>
  <si>
    <t>Figure 3 - Global Distribution of U.S. Goods Exports</t>
  </si>
  <si>
    <t>Sum of 1992 to 1997 US Exports (millions of $) to these regions</t>
  </si>
  <si>
    <t>Sum of 1970 to 1975 US exports to these countries:</t>
  </si>
  <si>
    <t>Sum of 1992 to 1997 US exports (millions of $) to these countries:</t>
  </si>
  <si>
    <r>
      <t xml:space="preserve">Table 3 - Asian Real GDP Growth </t>
    </r>
    <r>
      <rPr>
        <sz val="10"/>
        <rFont val="Arial"/>
        <family val="2"/>
      </rPr>
      <t>(Percent)</t>
    </r>
  </si>
  <si>
    <r>
      <t xml:space="preserve">Source: International Monetary Fund, </t>
    </r>
    <r>
      <rPr>
        <i/>
        <sz val="10"/>
        <rFont val="Arial"/>
        <family val="2"/>
      </rPr>
      <t>World Economic Outlook</t>
    </r>
    <r>
      <rPr>
        <sz val="10"/>
        <rFont val="Arial"/>
        <family val="2"/>
      </rPr>
      <t xml:space="preserve"> (May 1999)</t>
    </r>
  </si>
  <si>
    <t>China, Indonesia, Malaysia, Philippines, Thailand:  Statistical Appendix, Table 6, Developing Countries - by Country:  Real GDP</t>
  </si>
  <si>
    <t>IFS Variable Code</t>
  </si>
  <si>
    <t>Table 2 - Real GDP Growth:  Asia and Europe</t>
  </si>
  <si>
    <r>
      <t xml:space="preserve">Source: International Monetary Fund, </t>
    </r>
    <r>
      <rPr>
        <i/>
        <sz val="10"/>
        <rFont val="Arial"/>
        <family val="2"/>
      </rPr>
      <t>Direction of Trade Statistics(12-17-98)</t>
    </r>
  </si>
  <si>
    <t>Compound annual rate 1992-97</t>
  </si>
  <si>
    <t>5/1/97 to 1/30/98</t>
  </si>
  <si>
    <t>5/1/97 to 12/31/98</t>
  </si>
  <si>
    <t>Raw Data</t>
  </si>
  <si>
    <t>Percent change over period</t>
  </si>
  <si>
    <r>
      <t xml:space="preserve">Table 4 - Exchange Rate Change: US$/Foreign Currency </t>
    </r>
    <r>
      <rPr>
        <sz val="10"/>
        <rFont val="Arial"/>
        <family val="2"/>
      </rPr>
      <t>(Percent)</t>
    </r>
  </si>
  <si>
    <t>Source: Federal Reserve Bank of New York</t>
  </si>
  <si>
    <r>
      <t xml:space="preserve">Figure 4 - U.S. Goods Exports to East Asia </t>
    </r>
    <r>
      <rPr>
        <sz val="10"/>
        <rFont val="Arial"/>
        <family val="2"/>
      </rPr>
      <t>(Percent)</t>
    </r>
  </si>
  <si>
    <t>Share of total exports, 1970-1997</t>
  </si>
  <si>
    <t>Source: Taiwan:  U.S. Department of Commerce, Bureau of the Census</t>
  </si>
  <si>
    <r>
      <t xml:space="preserve">All others:  International Monetary Fund, </t>
    </r>
    <r>
      <rPr>
        <i/>
        <sz val="10"/>
        <rFont val="Arial"/>
        <family val="2"/>
      </rPr>
      <t>Direction of Trade Statistics</t>
    </r>
  </si>
  <si>
    <t>Source: U.S. Department of Commerce, Bureau of Economic Analysis</t>
  </si>
  <si>
    <t>Hong Kong, Japan, Korea, Singapore, Taiwan:  Statistical Appendix, Table 2, Advanced Economies:  Real GDP and Total Domestic Demand</t>
  </si>
  <si>
    <t>People's Republic of China (Yuan/US$)</t>
  </si>
  <si>
    <r>
      <t xml:space="preserve">Federal Reserve Bank of St. Louis </t>
    </r>
    <r>
      <rPr>
        <i/>
        <sz val="10"/>
        <rFont val="Arial"/>
        <family val="2"/>
      </rPr>
      <t>Review</t>
    </r>
  </si>
  <si>
    <t>This file contains the data and calculations for:</t>
  </si>
  <si>
    <t>Figures 1-4</t>
  </si>
  <si>
    <t>Tables 1-4</t>
  </si>
  <si>
    <t>Authors:   Patricia Pollard and Cletus Coughlin</t>
  </si>
  <si>
    <r>
      <t xml:space="preserve">Article:    </t>
    </r>
    <r>
      <rPr>
        <b/>
        <sz val="11"/>
        <rFont val="Arial"/>
        <family val="2"/>
      </rPr>
      <t>Going Down:  The Asian Crisis and U.S. Exports</t>
    </r>
  </si>
  <si>
    <t>Issue:      March/April 1999</t>
  </si>
  <si>
    <t>Real 1992 Dollars</t>
  </si>
  <si>
    <t>= Data that is shown in tables, figures</t>
  </si>
  <si>
    <t>KEY:</t>
  </si>
  <si>
    <t>The programs to create Tables 6-8 are in a separate file.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</si>
</sst>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mm/dd/yy"/>
    <numFmt numFmtId="166" formatCode="0.0000"/>
    <numFmt numFmtId="167" formatCode="0.0"/>
    <numFmt numFmtId="168" formatCode="0.000"/>
    <numFmt numFmtId="169" formatCode="0.00000"/>
    <numFmt numFmtId="170" formatCode="mm/yy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167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167" fontId="2" fillId="0" borderId="0" xfId="0" applyNumberFormat="1" applyFont="1" applyAlignment="1">
      <alignment horizontal="left"/>
    </xf>
    <xf numFmtId="0" fontId="0" fillId="0" borderId="0" xfId="0" applyAlignment="1">
      <alignment horizontal="centerContinuous"/>
    </xf>
    <xf numFmtId="167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Alignment="1">
      <alignment wrapText="1"/>
    </xf>
    <xf numFmtId="167" fontId="3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4" fontId="0" fillId="0" borderId="0" xfId="0" applyNumberFormat="1" applyAlignment="1">
      <alignment/>
    </xf>
    <xf numFmtId="0" fontId="2" fillId="0" borderId="0" xfId="0" applyFont="1" applyAlignment="1" quotePrefix="1">
      <alignment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7" fontId="0" fillId="2" borderId="0" xfId="0" applyNumberFormat="1" applyFill="1" applyAlignment="1">
      <alignment/>
    </xf>
    <xf numFmtId="0" fontId="0" fillId="2" borderId="0" xfId="0" applyNumberFormat="1" applyFill="1" applyAlignment="1" quotePrefix="1">
      <alignment horizontal="left"/>
    </xf>
    <xf numFmtId="0" fontId="0" fillId="2" borderId="0" xfId="0" applyFill="1" applyAlignment="1" quotePrefix="1">
      <alignment horizontal="left"/>
    </xf>
    <xf numFmtId="166" fontId="0" fillId="2" borderId="0" xfId="0" applyNumberFormat="1" applyFill="1" applyAlignment="1">
      <alignment/>
    </xf>
    <xf numFmtId="0" fontId="3" fillId="2" borderId="0" xfId="0" applyFont="1" applyFill="1" applyAlignment="1">
      <alignment/>
    </xf>
    <xf numFmtId="3" fontId="3" fillId="2" borderId="0" xfId="0" applyNumberFormat="1" applyFont="1" applyFill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3" fontId="3" fillId="2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Alignment="1">
      <alignment horizontal="left" indent="5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167" fontId="0" fillId="0" borderId="1" xfId="0" applyNumberFormat="1" applyBorder="1" applyAlignment="1">
      <alignment horizontal="center"/>
    </xf>
    <xf numFmtId="167" fontId="0" fillId="0" borderId="2" xfId="0" applyNumberFormat="1" applyBorder="1" applyAlignment="1">
      <alignment horizontal="center"/>
    </xf>
    <xf numFmtId="167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6" fontId="0" fillId="2" borderId="3" xfId="0" applyNumberForma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7" fontId="0" fillId="2" borderId="0" xfId="0" applyNumberFormat="1" applyFill="1" applyAlignment="1">
      <alignment horizontal="right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1" fontId="0" fillId="0" borderId="0" xfId="0" applyNumberFormat="1" applyBorder="1" applyAlignment="1">
      <alignment wrapText="1"/>
    </xf>
    <xf numFmtId="3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left" indent="4"/>
    </xf>
    <xf numFmtId="15" fontId="0" fillId="0" borderId="0" xfId="0" applyNumberFormat="1" applyAlignment="1">
      <alignment/>
    </xf>
    <xf numFmtId="0" fontId="0" fillId="2" borderId="0" xfId="0" applyFill="1" applyAlignment="1">
      <alignment horizontal="left"/>
    </xf>
    <xf numFmtId="167" fontId="0" fillId="2" borderId="0" xfId="0" applyNumberFormat="1" applyFill="1" applyAlignment="1">
      <alignment horizontal="center"/>
    </xf>
    <xf numFmtId="0" fontId="3" fillId="0" borderId="0" xfId="0" applyNumberFormat="1" applyFont="1" applyAlignment="1">
      <alignment horizontal="right"/>
    </xf>
    <xf numFmtId="169" fontId="0" fillId="0" borderId="0" xfId="0" applyNumberFormat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centerContinuous"/>
    </xf>
    <xf numFmtId="167" fontId="0" fillId="2" borderId="0" xfId="0" applyNumberFormat="1" applyFont="1" applyFill="1" applyAlignment="1" quotePrefix="1">
      <alignment horizontal="center"/>
    </xf>
    <xf numFmtId="167" fontId="0" fillId="2" borderId="0" xfId="0" applyNumberFormat="1" applyFont="1" applyFill="1" applyBorder="1" applyAlignment="1">
      <alignment horizontal="center"/>
    </xf>
    <xf numFmtId="167" fontId="0" fillId="2" borderId="0" xfId="0" applyNumberFormat="1" applyFont="1" applyFill="1" applyAlignment="1">
      <alignment horizontal="center"/>
    </xf>
    <xf numFmtId="167" fontId="0" fillId="2" borderId="0" xfId="0" applyNumberFormat="1" applyFont="1" applyFill="1" applyBorder="1" applyAlignment="1" quotePrefix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1" fontId="0" fillId="0" borderId="0" xfId="0" applyNumberFormat="1" applyAlignment="1">
      <alignment horizontal="left"/>
    </xf>
    <xf numFmtId="1" fontId="3" fillId="2" borderId="0" xfId="0" applyNumberFormat="1" applyFont="1" applyFill="1" applyAlignment="1">
      <alignment horizontal="right"/>
    </xf>
    <xf numFmtId="1" fontId="0" fillId="2" borderId="4" xfId="0" applyNumberFormat="1" applyFill="1" applyBorder="1" applyAlignment="1">
      <alignment horizontal="left"/>
    </xf>
    <xf numFmtId="166" fontId="0" fillId="2" borderId="3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0" xfId="0" applyFill="1" applyBorder="1" applyAlignment="1">
      <alignment horizontal="left" indent="3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ill="1" applyBorder="1" applyAlignment="1">
      <alignment horizontal="left" indent="5"/>
    </xf>
    <xf numFmtId="0" fontId="0" fillId="2" borderId="12" xfId="0" applyFill="1" applyBorder="1" applyAlignment="1" quotePrefix="1">
      <alignment horizontal="left"/>
    </xf>
    <xf numFmtId="0" fontId="0" fillId="3" borderId="10" xfId="0" applyFill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15"/>
  <sheetViews>
    <sheetView showGridLines="0" showRowColHeaders="0" tabSelected="1" workbookViewId="0" topLeftCell="A1">
      <selection activeCell="C13" sqref="C13"/>
    </sheetView>
  </sheetViews>
  <sheetFormatPr defaultColWidth="9.140625" defaultRowHeight="12.75"/>
  <sheetData>
    <row r="2" ht="13.5" thickBot="1"/>
    <row r="3" spans="2:9" ht="13.5" thickTop="1">
      <c r="B3" s="93"/>
      <c r="C3" s="94"/>
      <c r="D3" s="94"/>
      <c r="E3" s="94"/>
      <c r="F3" s="94"/>
      <c r="G3" s="94"/>
      <c r="H3" s="94"/>
      <c r="I3" s="95"/>
    </row>
    <row r="4" spans="2:9" ht="13.5">
      <c r="B4" s="96"/>
      <c r="C4" s="102" t="s">
        <v>130</v>
      </c>
      <c r="D4" s="97"/>
      <c r="E4" s="97"/>
      <c r="F4" s="97"/>
      <c r="G4" s="97"/>
      <c r="H4" s="97"/>
      <c r="I4" s="98"/>
    </row>
    <row r="5" spans="2:9" ht="12.75">
      <c r="B5" s="96"/>
      <c r="C5" s="103" t="s">
        <v>125</v>
      </c>
      <c r="D5" s="97"/>
      <c r="E5" s="97"/>
      <c r="F5" s="97"/>
      <c r="G5" s="97"/>
      <c r="H5" s="97"/>
      <c r="I5" s="98"/>
    </row>
    <row r="6" spans="2:9" ht="12.75">
      <c r="B6" s="96"/>
      <c r="C6" s="97" t="s">
        <v>129</v>
      </c>
      <c r="D6" s="97"/>
      <c r="E6" s="97"/>
      <c r="F6" s="97"/>
      <c r="G6" s="97"/>
      <c r="H6" s="97"/>
      <c r="I6" s="98"/>
    </row>
    <row r="7" spans="2:9" ht="12.75">
      <c r="B7" s="96"/>
      <c r="C7" s="97" t="s">
        <v>131</v>
      </c>
      <c r="D7" s="97"/>
      <c r="E7" s="97"/>
      <c r="F7" s="97"/>
      <c r="G7" s="97"/>
      <c r="H7" s="97"/>
      <c r="I7" s="98"/>
    </row>
    <row r="8" spans="2:9" ht="12.75">
      <c r="B8" s="96"/>
      <c r="C8" s="97"/>
      <c r="D8" s="97"/>
      <c r="E8" s="97"/>
      <c r="F8" s="97"/>
      <c r="G8" s="97"/>
      <c r="H8" s="97"/>
      <c r="I8" s="98"/>
    </row>
    <row r="9" spans="2:9" ht="12.75">
      <c r="B9" s="96"/>
      <c r="C9" s="97" t="s">
        <v>126</v>
      </c>
      <c r="D9" s="97"/>
      <c r="E9" s="97"/>
      <c r="F9" s="97"/>
      <c r="G9" s="97"/>
      <c r="H9" s="97"/>
      <c r="I9" s="98"/>
    </row>
    <row r="10" spans="2:9" ht="12.75">
      <c r="B10" s="96"/>
      <c r="C10" s="97"/>
      <c r="D10" s="97" t="s">
        <v>127</v>
      </c>
      <c r="E10" s="97"/>
      <c r="F10" s="97"/>
      <c r="G10" s="97"/>
      <c r="H10" s="97"/>
      <c r="I10" s="98"/>
    </row>
    <row r="11" spans="2:9" ht="12.75">
      <c r="B11" s="96"/>
      <c r="C11" s="97"/>
      <c r="D11" s="97" t="s">
        <v>128</v>
      </c>
      <c r="E11" s="97"/>
      <c r="F11" s="97"/>
      <c r="G11" s="97"/>
      <c r="H11" s="97"/>
      <c r="I11" s="98"/>
    </row>
    <row r="12" spans="2:9" ht="12.75">
      <c r="B12" s="96"/>
      <c r="C12" s="97" t="s">
        <v>135</v>
      </c>
      <c r="D12" s="97"/>
      <c r="E12" s="97"/>
      <c r="F12" s="97"/>
      <c r="G12" s="97"/>
      <c r="H12" s="97"/>
      <c r="I12" s="98"/>
    </row>
    <row r="13" spans="2:9" ht="12.75">
      <c r="B13" s="96"/>
      <c r="C13" s="99"/>
      <c r="D13" s="97"/>
      <c r="E13" s="97"/>
      <c r="F13" s="97"/>
      <c r="G13" s="97"/>
      <c r="H13" s="97"/>
      <c r="I13" s="98"/>
    </row>
    <row r="14" spans="2:9" ht="12.75">
      <c r="B14" s="96" t="s">
        <v>134</v>
      </c>
      <c r="C14" s="97"/>
      <c r="D14" s="97"/>
      <c r="E14" s="97"/>
      <c r="F14" s="97"/>
      <c r="G14" s="97"/>
      <c r="H14" s="97"/>
      <c r="I14" s="98"/>
    </row>
    <row r="15" spans="2:9" ht="13.5" thickBot="1">
      <c r="B15" s="104"/>
      <c r="C15" s="105" t="s">
        <v>133</v>
      </c>
      <c r="D15" s="100"/>
      <c r="E15" s="100"/>
      <c r="F15" s="100"/>
      <c r="G15" s="100"/>
      <c r="H15" s="100"/>
      <c r="I15" s="101"/>
    </row>
    <row r="16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4"/>
  <sheetViews>
    <sheetView workbookViewId="0" topLeftCell="A1">
      <selection activeCell="A1" sqref="A1"/>
    </sheetView>
  </sheetViews>
  <sheetFormatPr defaultColWidth="9.140625" defaultRowHeight="12.75"/>
  <cols>
    <col min="4" max="4" width="10.28125" style="0" customWidth="1"/>
    <col min="6" max="6" width="9.7109375" style="0" customWidth="1"/>
    <col min="8" max="8" width="10.00390625" style="0" customWidth="1"/>
    <col min="15" max="16" width="10.7109375" style="0" customWidth="1"/>
    <col min="17" max="17" width="4.28125" style="0" customWidth="1"/>
    <col min="18" max="18" width="10.00390625" style="0" customWidth="1"/>
    <col min="19" max="19" width="9.28125" style="0" customWidth="1"/>
    <col min="20" max="20" width="10.00390625" style="0" customWidth="1"/>
    <col min="21" max="21" width="2.28125" style="0" customWidth="1"/>
    <col min="22" max="22" width="11.00390625" style="0" customWidth="1"/>
    <col min="25" max="25" width="10.7109375" style="0" customWidth="1"/>
  </cols>
  <sheetData>
    <row r="1" spans="1:3" ht="12.75">
      <c r="A1" t="s">
        <v>73</v>
      </c>
      <c r="B1" t="s">
        <v>1</v>
      </c>
      <c r="C1" t="str">
        <f>C16</f>
        <v>Exports: Japan: f.a.s. Value (NSA, Mil.$)</v>
      </c>
    </row>
    <row r="2" spans="2:3" ht="12.75">
      <c r="B2" t="s">
        <v>10</v>
      </c>
      <c r="C2" t="str">
        <f>D16</f>
        <v>Exports: Hong Kong: f.a.s. Value (NSA, Mil.$)</v>
      </c>
    </row>
    <row r="3" spans="2:3" ht="12.75">
      <c r="B3" t="s">
        <v>11</v>
      </c>
      <c r="C3" t="str">
        <f>E16</f>
        <v>Exports: Republic of Korea: f.a.s. Value (NSA, Mil.$)</v>
      </c>
    </row>
    <row r="4" spans="2:3" ht="12.75">
      <c r="B4" t="s">
        <v>12</v>
      </c>
      <c r="C4" t="str">
        <f>F16</f>
        <v>Exports: Singapore: f.a.s. Value (NSA, Mil.$)</v>
      </c>
    </row>
    <row r="5" spans="2:3" ht="12.75">
      <c r="B5" t="s">
        <v>18</v>
      </c>
      <c r="C5" t="str">
        <f>G16</f>
        <v>Exports: Taiwan: f.a.s. Value (NSA, Mil.$)</v>
      </c>
    </row>
    <row r="6" spans="2:3" ht="12.75">
      <c r="B6" t="s">
        <v>14</v>
      </c>
      <c r="C6" t="str">
        <f>H16</f>
        <v>Exports: Indonesia: f.a.s. Value (NSA, Mil.$)</v>
      </c>
    </row>
    <row r="7" spans="2:3" ht="12.75">
      <c r="B7" t="s">
        <v>13</v>
      </c>
      <c r="C7" t="str">
        <f>I16</f>
        <v>Exports: China, Mainland: f.a.s. Value (NSA, Mil.$)</v>
      </c>
    </row>
    <row r="8" spans="2:3" ht="12.75">
      <c r="B8" t="s">
        <v>17</v>
      </c>
      <c r="C8" t="s">
        <v>74</v>
      </c>
    </row>
    <row r="9" spans="2:3" ht="12.75">
      <c r="B9" t="s">
        <v>15</v>
      </c>
      <c r="C9" t="s">
        <v>75</v>
      </c>
    </row>
    <row r="10" spans="2:3" ht="12.75">
      <c r="B10" t="s">
        <v>16</v>
      </c>
      <c r="C10" t="s">
        <v>76</v>
      </c>
    </row>
    <row r="11" spans="14:17" ht="12.75">
      <c r="N11" s="10"/>
      <c r="O11" s="10"/>
      <c r="P11" s="10"/>
      <c r="Q11" s="10"/>
    </row>
    <row r="12" spans="1:20" ht="12.75">
      <c r="A12" s="34" t="s">
        <v>77</v>
      </c>
      <c r="N12" s="10"/>
      <c r="O12" s="10"/>
      <c r="P12" s="10"/>
      <c r="Q12" s="10"/>
      <c r="R12" s="3"/>
      <c r="S12" s="3"/>
      <c r="T12" s="12"/>
    </row>
    <row r="13" spans="14:20" ht="12.75">
      <c r="N13" s="10"/>
      <c r="O13" s="10"/>
      <c r="P13" s="10"/>
      <c r="Q13" s="10"/>
      <c r="R13" s="3"/>
      <c r="S13" s="3"/>
      <c r="T13" s="12"/>
    </row>
    <row r="14" spans="17:20" ht="12.75">
      <c r="Q14" s="1"/>
      <c r="R14" s="3"/>
      <c r="S14" s="3"/>
      <c r="T14" s="12"/>
    </row>
    <row r="15" spans="3:24" ht="12.75">
      <c r="C15" s="1" t="s">
        <v>1</v>
      </c>
      <c r="D15" s="1" t="s">
        <v>10</v>
      </c>
      <c r="E15" s="1" t="s">
        <v>11</v>
      </c>
      <c r="F15" s="1" t="s">
        <v>12</v>
      </c>
      <c r="G15" s="1" t="s">
        <v>18</v>
      </c>
      <c r="H15" s="1" t="s">
        <v>14</v>
      </c>
      <c r="I15" s="1" t="s">
        <v>13</v>
      </c>
      <c r="J15" s="1" t="s">
        <v>17</v>
      </c>
      <c r="K15" s="1" t="s">
        <v>15</v>
      </c>
      <c r="L15" s="1" t="s">
        <v>16</v>
      </c>
      <c r="R15" s="1"/>
      <c r="S15" s="1"/>
      <c r="T15" s="19"/>
      <c r="V15" s="11"/>
      <c r="W15" s="11"/>
      <c r="X15" s="9"/>
    </row>
    <row r="16" spans="2:21" ht="12.75" hidden="1">
      <c r="B16" s="6" t="s">
        <v>19</v>
      </c>
      <c r="C16" s="6" t="s">
        <v>20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  <c r="J16" s="6"/>
      <c r="K16" s="6"/>
      <c r="L16" s="6"/>
      <c r="Q16" s="6"/>
      <c r="R16" s="6"/>
      <c r="S16" s="6"/>
      <c r="T16" s="6"/>
      <c r="U16" s="6"/>
    </row>
    <row r="17" spans="2:23" ht="12.75">
      <c r="B17" s="6" t="s">
        <v>4</v>
      </c>
      <c r="C17" s="4">
        <v>16648</v>
      </c>
      <c r="D17" s="4">
        <v>3502</v>
      </c>
      <c r="E17" s="4">
        <v>6428</v>
      </c>
      <c r="F17" s="4">
        <v>4403</v>
      </c>
      <c r="G17" s="4">
        <v>4591</v>
      </c>
      <c r="H17" s="4">
        <v>1037</v>
      </c>
      <c r="I17" s="4">
        <v>2837</v>
      </c>
      <c r="J17" s="4">
        <v>2270</v>
      </c>
      <c r="K17" s="4">
        <v>1822.078</v>
      </c>
      <c r="L17" s="4">
        <v>1805.926</v>
      </c>
      <c r="Q17" s="4"/>
      <c r="R17" s="4"/>
      <c r="S17" s="4"/>
      <c r="T17" s="4"/>
      <c r="U17" s="4"/>
      <c r="V17" s="4"/>
      <c r="W17" s="4"/>
    </row>
    <row r="18" spans="2:23" ht="12.75">
      <c r="B18" s="6" t="s">
        <v>5</v>
      </c>
      <c r="C18" s="4">
        <v>16939</v>
      </c>
      <c r="D18" s="4">
        <v>3949</v>
      </c>
      <c r="E18" s="4">
        <v>7128</v>
      </c>
      <c r="F18" s="4">
        <v>4326</v>
      </c>
      <c r="G18" s="4">
        <v>4902</v>
      </c>
      <c r="H18" s="4">
        <v>1224</v>
      </c>
      <c r="I18" s="4">
        <v>2975</v>
      </c>
      <c r="J18" s="4">
        <v>3056</v>
      </c>
      <c r="K18" s="4">
        <v>1799.827</v>
      </c>
      <c r="L18" s="4">
        <v>1968.893</v>
      </c>
      <c r="Q18" s="4"/>
      <c r="R18" s="4"/>
      <c r="S18" s="4"/>
      <c r="T18" s="4"/>
      <c r="U18" s="4"/>
      <c r="V18" s="4"/>
      <c r="W18" s="4"/>
    </row>
    <row r="19" spans="2:23" ht="12.75">
      <c r="B19" s="6" t="s">
        <v>6</v>
      </c>
      <c r="C19" s="4">
        <v>15927</v>
      </c>
      <c r="D19" s="4">
        <v>3789</v>
      </c>
      <c r="E19" s="4">
        <v>5921</v>
      </c>
      <c r="F19" s="4">
        <v>4710</v>
      </c>
      <c r="G19" s="4">
        <v>5121</v>
      </c>
      <c r="H19" s="4">
        <v>997</v>
      </c>
      <c r="I19" s="4">
        <v>3056</v>
      </c>
      <c r="J19" s="4">
        <v>2629</v>
      </c>
      <c r="K19" s="4">
        <v>1874.244</v>
      </c>
      <c r="L19" s="4">
        <v>1798.545</v>
      </c>
      <c r="Q19" s="4"/>
      <c r="R19" s="4"/>
      <c r="S19" s="4"/>
      <c r="T19" s="4"/>
      <c r="U19" s="4"/>
      <c r="V19" s="4"/>
      <c r="W19" s="4"/>
    </row>
    <row r="20" spans="2:23" ht="12.75">
      <c r="B20" s="6" t="s">
        <v>7</v>
      </c>
      <c r="C20" s="4">
        <v>16159</v>
      </c>
      <c r="D20" s="4">
        <v>3874</v>
      </c>
      <c r="E20" s="4">
        <v>5590</v>
      </c>
      <c r="F20" s="4">
        <v>4288</v>
      </c>
      <c r="G20" s="4">
        <v>5774</v>
      </c>
      <c r="H20" s="4">
        <v>1274</v>
      </c>
      <c r="I20" s="4">
        <v>3938</v>
      </c>
      <c r="J20" s="4">
        <v>2872</v>
      </c>
      <c r="K20" s="4">
        <v>1861.042</v>
      </c>
      <c r="L20" s="4">
        <v>1854.005</v>
      </c>
      <c r="Q20" s="4"/>
      <c r="R20" s="4"/>
      <c r="S20" s="4"/>
      <c r="T20" s="4"/>
      <c r="U20" s="4"/>
      <c r="V20" s="4"/>
      <c r="W20" s="4"/>
    </row>
    <row r="21" spans="2:23" ht="12.75">
      <c r="B21" s="6" t="s">
        <v>8</v>
      </c>
      <c r="C21" s="4">
        <v>15012</v>
      </c>
      <c r="D21" s="4">
        <v>3216</v>
      </c>
      <c r="E21" s="4">
        <v>3500</v>
      </c>
      <c r="F21" s="4">
        <v>3935</v>
      </c>
      <c r="G21" s="4">
        <v>4898</v>
      </c>
      <c r="H21" s="4">
        <v>614</v>
      </c>
      <c r="I21" s="4">
        <v>3305</v>
      </c>
      <c r="J21" s="4">
        <v>2529</v>
      </c>
      <c r="K21" s="4">
        <v>1437.785</v>
      </c>
      <c r="L21" s="4">
        <v>1733.439</v>
      </c>
      <c r="Q21" s="4"/>
      <c r="R21" s="4"/>
      <c r="S21" s="4"/>
      <c r="T21" s="4"/>
      <c r="U21" s="4"/>
      <c r="V21" s="4"/>
      <c r="W21" s="4"/>
    </row>
    <row r="22" spans="2:23" ht="12.75">
      <c r="B22" s="6" t="s">
        <v>9</v>
      </c>
      <c r="C22" s="4">
        <v>14397</v>
      </c>
      <c r="D22" s="4">
        <v>3415</v>
      </c>
      <c r="E22" s="4">
        <v>3870</v>
      </c>
      <c r="F22" s="4">
        <v>3841</v>
      </c>
      <c r="G22" s="4">
        <v>4269</v>
      </c>
      <c r="H22" s="4">
        <v>459</v>
      </c>
      <c r="I22" s="4">
        <v>3201</v>
      </c>
      <c r="J22" s="4">
        <v>2444</v>
      </c>
      <c r="K22" s="4">
        <v>1163.927</v>
      </c>
      <c r="L22" s="4">
        <v>1684.064</v>
      </c>
      <c r="Q22" s="4"/>
      <c r="R22" s="4"/>
      <c r="S22" s="4"/>
      <c r="T22" s="4"/>
      <c r="U22" s="4"/>
      <c r="V22" s="4"/>
      <c r="W22" s="4"/>
    </row>
    <row r="23" spans="2:23" ht="12.75">
      <c r="B23" s="6" t="s">
        <v>28</v>
      </c>
      <c r="C23" s="4">
        <v>14324</v>
      </c>
      <c r="D23" s="4">
        <v>3113</v>
      </c>
      <c r="E23" s="4">
        <v>3732</v>
      </c>
      <c r="F23" s="4">
        <v>3987</v>
      </c>
      <c r="G23" s="4">
        <v>3935</v>
      </c>
      <c r="H23" s="4">
        <v>485</v>
      </c>
      <c r="I23" s="4">
        <v>3217</v>
      </c>
      <c r="J23" s="4">
        <v>1927</v>
      </c>
      <c r="K23" s="4">
        <v>1028.2</v>
      </c>
      <c r="L23" s="4">
        <v>1633.5</v>
      </c>
      <c r="Q23" s="4"/>
      <c r="R23" s="4"/>
      <c r="S23" s="4"/>
      <c r="T23" s="4"/>
      <c r="U23" s="4"/>
      <c r="V23" s="4"/>
      <c r="W23" s="4"/>
    </row>
    <row r="24" spans="2:23" ht="12.75">
      <c r="B24" s="6" t="s">
        <v>29</v>
      </c>
      <c r="C24" s="4">
        <v>14155</v>
      </c>
      <c r="D24" s="4">
        <v>3180</v>
      </c>
      <c r="E24" s="4">
        <v>5346</v>
      </c>
      <c r="F24" s="4">
        <v>3911</v>
      </c>
      <c r="G24" s="4">
        <v>5054</v>
      </c>
      <c r="H24" s="4">
        <v>733</v>
      </c>
      <c r="I24" s="4">
        <v>4535</v>
      </c>
      <c r="J24" s="4">
        <v>2052</v>
      </c>
      <c r="K24" s="4">
        <f>382.42+367.63+852.39</f>
        <v>1602.44</v>
      </c>
      <c r="L24" s="4">
        <f>588.64+529.79+566.74</f>
        <v>1685.1699999999998</v>
      </c>
      <c r="Q24" s="4"/>
      <c r="R24" s="4"/>
      <c r="S24" s="4"/>
      <c r="T24" s="4"/>
      <c r="U24" s="4"/>
      <c r="V24" s="4"/>
      <c r="W24" s="4"/>
    </row>
    <row r="25" spans="2:23" ht="12.75"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R25" s="4"/>
      <c r="S25" s="4"/>
      <c r="T25" s="4"/>
      <c r="V25" s="4"/>
      <c r="W25" s="4"/>
    </row>
    <row r="26" spans="2:23" ht="12.75">
      <c r="B26" s="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R26" s="4"/>
      <c r="S26" s="4"/>
      <c r="T26" s="4"/>
      <c r="V26" s="4"/>
      <c r="W26" s="4"/>
    </row>
    <row r="27" spans="2:25" ht="12.75">
      <c r="B27" s="6"/>
      <c r="C27" s="16"/>
      <c r="D27" s="16"/>
      <c r="E27" s="4"/>
      <c r="F27" s="4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1"/>
      <c r="S27" s="18"/>
      <c r="T27" s="16"/>
      <c r="V27" s="11"/>
      <c r="W27" s="11"/>
      <c r="X27" s="11"/>
      <c r="Y27" s="1"/>
    </row>
    <row r="28" spans="2:22" ht="12.75">
      <c r="B28" s="6"/>
      <c r="C28" s="4"/>
      <c r="D28" s="4"/>
      <c r="E28" s="4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6"/>
      <c r="R28" s="17"/>
      <c r="T28" s="16"/>
      <c r="V28" s="4"/>
    </row>
    <row r="29" spans="2:22" ht="12.75">
      <c r="B29" s="6"/>
      <c r="C29" s="4"/>
      <c r="D29" s="4"/>
      <c r="E29" s="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6"/>
      <c r="R29" s="17"/>
      <c r="T29" s="16"/>
      <c r="V29" s="4"/>
    </row>
    <row r="30" spans="2:22" ht="12.75">
      <c r="B30" s="6"/>
      <c r="C30" s="4"/>
      <c r="D30" s="4"/>
      <c r="E30" s="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6"/>
      <c r="R30" s="17"/>
      <c r="T30" s="16"/>
      <c r="V30" s="4"/>
    </row>
    <row r="31" spans="2:22" ht="12.75">
      <c r="B31" s="6"/>
      <c r="C31" s="4"/>
      <c r="D31" s="4"/>
      <c r="E31" s="4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6"/>
      <c r="R31" s="17"/>
      <c r="S31" s="4"/>
      <c r="T31" s="16"/>
      <c r="V31" s="4"/>
    </row>
    <row r="32" spans="2:25" ht="12.75">
      <c r="B32" s="6"/>
      <c r="C32" s="4"/>
      <c r="D32" s="4"/>
      <c r="E32" s="4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6"/>
      <c r="R32" s="17"/>
      <c r="S32" s="4"/>
      <c r="T32" s="16"/>
      <c r="V32" s="4"/>
      <c r="W32" s="4"/>
      <c r="X32" s="4"/>
      <c r="Y32" s="7"/>
    </row>
    <row r="33" spans="2:25" ht="12.75">
      <c r="B33" s="6"/>
      <c r="C33" s="4"/>
      <c r="D33" s="4"/>
      <c r="E33" s="4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6"/>
      <c r="R33" s="17"/>
      <c r="S33" s="4"/>
      <c r="T33" s="16"/>
      <c r="V33" s="4"/>
      <c r="W33" s="4"/>
      <c r="X33" s="4"/>
      <c r="Y33" s="7"/>
    </row>
    <row r="34" spans="2:25" ht="12.75">
      <c r="B34" s="6"/>
      <c r="C34" s="4"/>
      <c r="D34" s="4"/>
      <c r="E34" s="4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6"/>
      <c r="R34" s="17"/>
      <c r="S34" s="4"/>
      <c r="T34" s="16"/>
      <c r="V34" s="4"/>
      <c r="W34" s="4"/>
      <c r="X34" s="4"/>
      <c r="Y34" s="7"/>
    </row>
    <row r="35" spans="2:25" ht="12.75">
      <c r="B35" s="6"/>
      <c r="C35" s="4"/>
      <c r="D35" s="4"/>
      <c r="E35" s="4"/>
      <c r="F35" s="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6"/>
      <c r="R35" s="17"/>
      <c r="S35" s="4"/>
      <c r="T35" s="16"/>
      <c r="V35" s="4"/>
      <c r="W35" s="4"/>
      <c r="X35" s="4"/>
      <c r="Y35" s="7"/>
    </row>
    <row r="36" spans="2:22" ht="12.75">
      <c r="B36" s="6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R36" s="4"/>
      <c r="V36" s="4"/>
    </row>
    <row r="37" spans="2:22" ht="12.75">
      <c r="B37" s="6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R37" s="4"/>
      <c r="S37" s="4"/>
      <c r="T37" s="4"/>
      <c r="U37" s="4"/>
      <c r="V37" s="4"/>
    </row>
    <row r="38" spans="2:25" ht="12.75">
      <c r="B38" s="6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R38" s="4"/>
      <c r="S38" s="4"/>
      <c r="T38" s="4"/>
      <c r="U38" s="4"/>
      <c r="V38" s="4"/>
      <c r="W38" s="4"/>
      <c r="X38" s="4"/>
      <c r="Y38" s="7"/>
    </row>
    <row r="39" spans="2:22" ht="12.75">
      <c r="B39" s="6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S39" s="4"/>
      <c r="T39" s="4"/>
      <c r="U39" s="4"/>
      <c r="V39" s="4"/>
    </row>
    <row r="40" spans="2:22" ht="12.75">
      <c r="B40" s="6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S40" s="4"/>
      <c r="T40" s="4"/>
      <c r="U40" s="4"/>
      <c r="V40" s="4"/>
    </row>
    <row r="41" spans="2:22" ht="12.75">
      <c r="B41" s="6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R41" s="4"/>
      <c r="S41" s="4"/>
      <c r="T41" s="4"/>
      <c r="U41" s="4"/>
      <c r="V41" s="4"/>
    </row>
    <row r="42" spans="2:25" ht="12.75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R42" s="4"/>
      <c r="S42" s="4"/>
      <c r="T42" s="4"/>
      <c r="U42" s="4"/>
      <c r="V42" s="4"/>
      <c r="W42" s="4"/>
      <c r="X42" s="4"/>
      <c r="Y42" s="7"/>
    </row>
    <row r="43" spans="2:22" ht="12.75"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2:22" ht="12.75"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2:22" ht="12.75">
      <c r="B45" s="6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2:22" ht="12.75">
      <c r="B46" s="6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2:22" ht="12.75">
      <c r="B47" s="6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2:22" ht="12.75">
      <c r="B48" s="6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2:22" ht="12.75"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2:22" ht="12.75">
      <c r="B50" s="6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2:22" ht="12.75">
      <c r="B51" s="6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2:22" ht="12.75">
      <c r="B52" s="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2.75">
      <c r="B53" s="6"/>
    </row>
    <row r="54" ht="12.75">
      <c r="B54" s="6"/>
    </row>
  </sheetData>
  <printOptions/>
  <pageMargins left="0" right="0" top="0" bottom="0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showGridLines="0" workbookViewId="0" topLeftCell="A1">
      <selection activeCell="A7" sqref="A7"/>
    </sheetView>
  </sheetViews>
  <sheetFormatPr defaultColWidth="10.7109375" defaultRowHeight="12.75"/>
  <cols>
    <col min="1" max="1" width="5.7109375" style="0" customWidth="1"/>
    <col min="2" max="3" width="8.7109375" style="0" customWidth="1"/>
    <col min="4" max="4" width="2.7109375" style="0" customWidth="1"/>
    <col min="5" max="6" width="7.7109375" style="0" customWidth="1"/>
    <col min="7" max="7" width="8.7109375" style="0" customWidth="1"/>
    <col min="8" max="8" width="2.7109375" style="0" customWidth="1"/>
    <col min="9" max="10" width="10.7109375" style="0" customWidth="1"/>
    <col min="11" max="11" width="2.7109375" style="0" customWidth="1"/>
    <col min="12" max="12" width="8.7109375" style="0" customWidth="1"/>
    <col min="13" max="13" width="9.7109375" style="0" customWidth="1"/>
  </cols>
  <sheetData>
    <row r="1" ht="15">
      <c r="A1" s="43" t="s">
        <v>89</v>
      </c>
    </row>
    <row r="2" ht="12.75">
      <c r="A2" t="s">
        <v>122</v>
      </c>
    </row>
    <row r="5" spans="2:14" ht="12.75">
      <c r="B5" s="51" t="s">
        <v>132</v>
      </c>
      <c r="C5" s="51"/>
      <c r="D5" s="25"/>
      <c r="E5" s="51" t="s">
        <v>97</v>
      </c>
      <c r="F5" s="51"/>
      <c r="G5" s="51"/>
      <c r="H5" s="25"/>
      <c r="I5" s="51" t="s">
        <v>93</v>
      </c>
      <c r="J5" s="51"/>
      <c r="K5" s="25"/>
      <c r="L5" s="51" t="s">
        <v>98</v>
      </c>
      <c r="M5" s="51"/>
      <c r="N5" s="51"/>
    </row>
    <row r="6" spans="2:14" ht="27" thickBot="1">
      <c r="B6" s="49" t="s">
        <v>79</v>
      </c>
      <c r="C6" s="49" t="s">
        <v>91</v>
      </c>
      <c r="D6" s="50"/>
      <c r="E6" s="49" t="s">
        <v>79</v>
      </c>
      <c r="F6" s="49" t="s">
        <v>91</v>
      </c>
      <c r="G6" s="87" t="s">
        <v>92</v>
      </c>
      <c r="H6" s="50"/>
      <c r="I6" s="49" t="s">
        <v>79</v>
      </c>
      <c r="J6" s="49" t="s">
        <v>91</v>
      </c>
      <c r="K6" s="49"/>
      <c r="L6" s="50" t="s">
        <v>79</v>
      </c>
      <c r="M6" s="50" t="s">
        <v>91</v>
      </c>
      <c r="N6" s="87" t="s">
        <v>92</v>
      </c>
    </row>
    <row r="7" spans="1:14" ht="13.5" thickTop="1">
      <c r="A7" s="29">
        <v>1960</v>
      </c>
      <c r="B7" s="53">
        <v>86.825</v>
      </c>
      <c r="C7" s="54">
        <v>2262.9</v>
      </c>
      <c r="D7" s="55"/>
      <c r="E7" s="54">
        <v>25.275</v>
      </c>
      <c r="F7" s="54">
        <v>526.575</v>
      </c>
      <c r="G7" s="56">
        <f aca="true" t="shared" si="0" ref="G7:G45">(E7/F7)*100</f>
        <v>4.799886056117361</v>
      </c>
      <c r="H7" s="55"/>
      <c r="I7" s="57">
        <f>(E7/B7)/(E$7/B$7)</f>
        <v>1</v>
      </c>
      <c r="J7" s="57">
        <f>(F7/C7)/(F$7/C$7)</f>
        <v>1</v>
      </c>
      <c r="K7" s="57"/>
      <c r="L7" s="58">
        <f aca="true" t="shared" si="1" ref="L7:L45">E7/I7</f>
        <v>25.275</v>
      </c>
      <c r="M7" s="58">
        <f aca="true" t="shared" si="2" ref="M7:M45">F7/J7</f>
        <v>526.575</v>
      </c>
      <c r="N7" s="56">
        <f>(L7/M7)*100</f>
        <v>4.799886056117361</v>
      </c>
    </row>
    <row r="8" spans="1:14" ht="12.75">
      <c r="A8" s="29">
        <f aca="true" t="shared" si="3" ref="A8:A45">A7+1</f>
        <v>1961</v>
      </c>
      <c r="B8" s="52">
        <v>88.25</v>
      </c>
      <c r="C8" s="45">
        <v>2314.325</v>
      </c>
      <c r="D8" s="44"/>
      <c r="E8" s="45">
        <v>26.05</v>
      </c>
      <c r="F8" s="45">
        <v>544.8</v>
      </c>
      <c r="G8" s="46">
        <f t="shared" si="0"/>
        <v>4.7815712187958885</v>
      </c>
      <c r="H8" s="44"/>
      <c r="I8" s="47">
        <f aca="true" t="shared" si="4" ref="I8:I45">(E8/B8)/($E$7/$B$7)</f>
        <v>1.0140202811565697</v>
      </c>
      <c r="J8" s="47">
        <f aca="true" t="shared" si="5" ref="J8:J45">(F8/C8)/(F$7/C$7)</f>
        <v>1.0116210977936992</v>
      </c>
      <c r="K8" s="47"/>
      <c r="L8" s="48">
        <f t="shared" si="1"/>
        <v>25.689821479988478</v>
      </c>
      <c r="M8" s="48">
        <f t="shared" si="2"/>
        <v>538.5415559127667</v>
      </c>
      <c r="N8" s="46">
        <f aca="true" t="shared" si="6" ref="N8:N44">(L8/M8)*100</f>
        <v>4.7702579676413555</v>
      </c>
    </row>
    <row r="9" spans="1:14" ht="12.75">
      <c r="A9" s="29">
        <f t="shared" si="3"/>
        <v>1962</v>
      </c>
      <c r="B9" s="52">
        <v>93</v>
      </c>
      <c r="C9" s="45">
        <v>2454.8</v>
      </c>
      <c r="D9" s="44"/>
      <c r="E9" s="45">
        <v>27.425</v>
      </c>
      <c r="F9" s="45">
        <v>585.225</v>
      </c>
      <c r="G9" s="46">
        <f t="shared" si="0"/>
        <v>4.686231791191422</v>
      </c>
      <c r="H9" s="44"/>
      <c r="I9" s="47">
        <f t="shared" si="4"/>
        <v>1.01301835721047</v>
      </c>
      <c r="J9" s="47">
        <f t="shared" si="5"/>
        <v>1.0244998088441442</v>
      </c>
      <c r="K9" s="47"/>
      <c r="L9" s="48">
        <f t="shared" si="1"/>
        <v>27.07255974661675</v>
      </c>
      <c r="M9" s="48">
        <f t="shared" si="2"/>
        <v>571.2299748110833</v>
      </c>
      <c r="N9" s="46">
        <f t="shared" si="6"/>
        <v>4.739345086988855</v>
      </c>
    </row>
    <row r="10" spans="1:14" ht="12.75">
      <c r="A10" s="29">
        <f t="shared" si="3"/>
        <v>1963</v>
      </c>
      <c r="B10" s="52">
        <v>100</v>
      </c>
      <c r="C10" s="45">
        <v>2559.425</v>
      </c>
      <c r="D10" s="44"/>
      <c r="E10" s="45">
        <v>29.425</v>
      </c>
      <c r="F10" s="45">
        <v>617.4</v>
      </c>
      <c r="G10" s="46">
        <f t="shared" si="0"/>
        <v>4.765954000647878</v>
      </c>
      <c r="H10" s="44"/>
      <c r="I10" s="47">
        <f t="shared" si="4"/>
        <v>1.010811325420376</v>
      </c>
      <c r="J10" s="47">
        <f t="shared" si="5"/>
        <v>1.0366432959344027</v>
      </c>
      <c r="K10" s="47"/>
      <c r="L10" s="48">
        <f t="shared" si="1"/>
        <v>29.11027929743737</v>
      </c>
      <c r="M10" s="48">
        <f t="shared" si="2"/>
        <v>595.57612770118</v>
      </c>
      <c r="N10" s="46">
        <f t="shared" si="6"/>
        <v>4.887751194762956</v>
      </c>
    </row>
    <row r="11" spans="1:14" ht="12.75">
      <c r="A11" s="29">
        <f t="shared" si="3"/>
        <v>1964</v>
      </c>
      <c r="B11" s="52">
        <v>113.325</v>
      </c>
      <c r="C11" s="45">
        <v>2708.375</v>
      </c>
      <c r="D11" s="44"/>
      <c r="E11" s="45">
        <v>33.6</v>
      </c>
      <c r="F11" s="45">
        <v>663.025</v>
      </c>
      <c r="G11" s="46">
        <f t="shared" si="0"/>
        <v>5.067682214094492</v>
      </c>
      <c r="H11" s="44"/>
      <c r="I11" s="47">
        <f t="shared" si="4"/>
        <v>1.0185144090058988</v>
      </c>
      <c r="J11" s="47">
        <f t="shared" si="5"/>
        <v>1.052025420287542</v>
      </c>
      <c r="K11" s="47"/>
      <c r="L11" s="48">
        <f t="shared" si="1"/>
        <v>32.9892240138209</v>
      </c>
      <c r="M11" s="48">
        <f t="shared" si="2"/>
        <v>630.2366722457908</v>
      </c>
      <c r="N11" s="46">
        <f t="shared" si="6"/>
        <v>5.23441834894609</v>
      </c>
    </row>
    <row r="12" spans="1:14" ht="12.75">
      <c r="A12" s="29">
        <f t="shared" si="3"/>
        <v>1965</v>
      </c>
      <c r="B12" s="52">
        <v>115.625</v>
      </c>
      <c r="C12" s="45">
        <v>2881.125</v>
      </c>
      <c r="D12" s="44"/>
      <c r="E12" s="45">
        <v>35.375</v>
      </c>
      <c r="F12" s="45">
        <v>719.125</v>
      </c>
      <c r="G12" s="46">
        <f t="shared" si="0"/>
        <v>4.91917260559708</v>
      </c>
      <c r="H12" s="44"/>
      <c r="I12" s="47">
        <f t="shared" si="4"/>
        <v>1.050989387013126</v>
      </c>
      <c r="J12" s="47">
        <f t="shared" si="5"/>
        <v>1.0726237580497138</v>
      </c>
      <c r="K12" s="47"/>
      <c r="L12" s="48">
        <f t="shared" si="1"/>
        <v>33.65876043766196</v>
      </c>
      <c r="M12" s="48">
        <f t="shared" si="2"/>
        <v>670.4354575434177</v>
      </c>
      <c r="N12" s="46">
        <f t="shared" si="6"/>
        <v>5.020432624639667</v>
      </c>
    </row>
    <row r="13" spans="1:14" ht="12.75">
      <c r="A13" s="29">
        <f t="shared" si="3"/>
        <v>1966</v>
      </c>
      <c r="B13" s="52">
        <v>123.35</v>
      </c>
      <c r="C13" s="45">
        <v>3069.2</v>
      </c>
      <c r="D13" s="44"/>
      <c r="E13" s="45">
        <v>38.95</v>
      </c>
      <c r="F13" s="45">
        <v>787.8</v>
      </c>
      <c r="G13" s="46">
        <f t="shared" si="0"/>
        <v>4.9441482609799445</v>
      </c>
      <c r="H13" s="44"/>
      <c r="I13" s="47">
        <f t="shared" si="4"/>
        <v>1.0847307104621762</v>
      </c>
      <c r="J13" s="47">
        <f t="shared" si="5"/>
        <v>1.1030518134487082</v>
      </c>
      <c r="K13" s="47"/>
      <c r="L13" s="48">
        <f t="shared" si="1"/>
        <v>35.907529513388994</v>
      </c>
      <c r="M13" s="48">
        <f t="shared" si="2"/>
        <v>714.2003579477662</v>
      </c>
      <c r="N13" s="46">
        <f t="shared" si="6"/>
        <v>5.027654930973183</v>
      </c>
    </row>
    <row r="14" spans="1:14" ht="12.75">
      <c r="A14" s="29">
        <f t="shared" si="3"/>
        <v>1967</v>
      </c>
      <c r="B14" s="52">
        <v>126.075</v>
      </c>
      <c r="C14" s="45">
        <v>3147.225</v>
      </c>
      <c r="D14" s="44"/>
      <c r="E14" s="45">
        <v>41.35</v>
      </c>
      <c r="F14" s="45">
        <v>833.6</v>
      </c>
      <c r="G14" s="46">
        <f t="shared" si="0"/>
        <v>4.960412667946257</v>
      </c>
      <c r="H14" s="44"/>
      <c r="I14" s="47">
        <f t="shared" si="4"/>
        <v>1.1266789095480159</v>
      </c>
      <c r="J14" s="47">
        <f t="shared" si="5"/>
        <v>1.1382431347232984</v>
      </c>
      <c r="K14" s="47"/>
      <c r="L14" s="48">
        <f t="shared" si="1"/>
        <v>36.700784624244164</v>
      </c>
      <c r="M14" s="48">
        <f t="shared" si="2"/>
        <v>732.356712349198</v>
      </c>
      <c r="N14" s="46">
        <f t="shared" si="6"/>
        <v>5.011326312080651</v>
      </c>
    </row>
    <row r="15" spans="1:14" ht="12.75">
      <c r="A15" s="29">
        <f t="shared" si="3"/>
        <v>1968</v>
      </c>
      <c r="B15" s="52">
        <v>135.275</v>
      </c>
      <c r="C15" s="45">
        <v>3293.9</v>
      </c>
      <c r="D15" s="44"/>
      <c r="E15" s="45">
        <v>45.3</v>
      </c>
      <c r="F15" s="45">
        <v>910.575</v>
      </c>
      <c r="G15" s="46">
        <f t="shared" si="0"/>
        <v>4.974878510831068</v>
      </c>
      <c r="H15" s="44"/>
      <c r="I15" s="47">
        <f t="shared" si="4"/>
        <v>1.150361364118701</v>
      </c>
      <c r="J15" s="47">
        <f t="shared" si="5"/>
        <v>1.1879835808418318</v>
      </c>
      <c r="K15" s="47"/>
      <c r="L15" s="48">
        <f t="shared" si="1"/>
        <v>39.37893031960841</v>
      </c>
      <c r="M15" s="48">
        <f t="shared" si="2"/>
        <v>766.4878662335941</v>
      </c>
      <c r="N15" s="46">
        <f t="shared" si="6"/>
        <v>5.1375803915997444</v>
      </c>
    </row>
    <row r="16" spans="1:14" ht="12.75">
      <c r="A16" s="29">
        <f t="shared" si="3"/>
        <v>1969</v>
      </c>
      <c r="B16" s="52">
        <v>142.7</v>
      </c>
      <c r="C16" s="45">
        <v>3393.6</v>
      </c>
      <c r="D16" s="44"/>
      <c r="E16" s="45">
        <v>49.25</v>
      </c>
      <c r="F16" s="45">
        <v>982.175</v>
      </c>
      <c r="G16" s="46">
        <f t="shared" si="0"/>
        <v>5.014381347519536</v>
      </c>
      <c r="H16" s="44"/>
      <c r="I16" s="47">
        <f t="shared" si="4"/>
        <v>1.1855937178770042</v>
      </c>
      <c r="J16" s="47">
        <f t="shared" si="5"/>
        <v>1.2437507348970802</v>
      </c>
      <c r="K16" s="47"/>
      <c r="L16" s="48">
        <f t="shared" si="1"/>
        <v>41.540368557443124</v>
      </c>
      <c r="M16" s="48">
        <f t="shared" si="2"/>
        <v>789.6879756065225</v>
      </c>
      <c r="N16" s="46">
        <f t="shared" si="6"/>
        <v>5.260352169543661</v>
      </c>
    </row>
    <row r="17" spans="1:14" ht="12.75">
      <c r="A17" s="29">
        <f t="shared" si="3"/>
        <v>1970</v>
      </c>
      <c r="B17" s="52">
        <v>158.1</v>
      </c>
      <c r="C17" s="45">
        <v>3397.625</v>
      </c>
      <c r="D17" s="44"/>
      <c r="E17" s="45">
        <v>56.975</v>
      </c>
      <c r="F17" s="45">
        <v>1035.625</v>
      </c>
      <c r="G17" s="46">
        <f t="shared" si="0"/>
        <v>5.501508750754375</v>
      </c>
      <c r="H17" s="44"/>
      <c r="I17" s="47">
        <f t="shared" si="4"/>
        <v>1.237958515782434</v>
      </c>
      <c r="J17" s="47">
        <f t="shared" si="5"/>
        <v>1.3098821024457308</v>
      </c>
      <c r="K17" s="47"/>
      <c r="L17" s="48">
        <f t="shared" si="1"/>
        <v>46.023351569248476</v>
      </c>
      <c r="M17" s="48">
        <f t="shared" si="2"/>
        <v>790.6245898515181</v>
      </c>
      <c r="N17" s="46">
        <f t="shared" si="6"/>
        <v>5.821138396149785</v>
      </c>
    </row>
    <row r="18" spans="1:14" ht="12.75">
      <c r="A18" s="29">
        <f t="shared" si="3"/>
        <v>1971</v>
      </c>
      <c r="B18" s="52">
        <v>159.2</v>
      </c>
      <c r="C18" s="45">
        <v>3509.975</v>
      </c>
      <c r="D18" s="44"/>
      <c r="E18" s="45">
        <v>59.35</v>
      </c>
      <c r="F18" s="45">
        <v>1125.4</v>
      </c>
      <c r="G18" s="46">
        <f t="shared" si="0"/>
        <v>5.273680469166518</v>
      </c>
      <c r="H18" s="44"/>
      <c r="I18" s="47">
        <f t="shared" si="4"/>
        <v>1.2806524586334247</v>
      </c>
      <c r="J18" s="47">
        <f t="shared" si="5"/>
        <v>1.3778692676753301</v>
      </c>
      <c r="K18" s="47"/>
      <c r="L18" s="48">
        <f t="shared" si="1"/>
        <v>46.34356464152029</v>
      </c>
      <c r="M18" s="48">
        <f t="shared" si="2"/>
        <v>816.7683439944319</v>
      </c>
      <c r="N18" s="46">
        <f t="shared" si="6"/>
        <v>5.674015769866348</v>
      </c>
    </row>
    <row r="19" spans="1:14" ht="12.75">
      <c r="A19" s="29">
        <f t="shared" si="3"/>
        <v>1972</v>
      </c>
      <c r="B19" s="52">
        <v>172.025</v>
      </c>
      <c r="C19" s="45">
        <v>3702.3</v>
      </c>
      <c r="D19" s="44"/>
      <c r="E19" s="45">
        <v>66.225</v>
      </c>
      <c r="F19" s="45">
        <v>1237.3</v>
      </c>
      <c r="G19" s="46">
        <f t="shared" si="0"/>
        <v>5.352380182655782</v>
      </c>
      <c r="H19" s="44"/>
      <c r="I19" s="47">
        <f t="shared" si="4"/>
        <v>1.3224645165352322</v>
      </c>
      <c r="J19" s="47">
        <f t="shared" si="5"/>
        <v>1.4361788669821542</v>
      </c>
      <c r="K19" s="47"/>
      <c r="L19" s="48">
        <f t="shared" si="1"/>
        <v>50.07695796141663</v>
      </c>
      <c r="M19" s="48">
        <f t="shared" si="2"/>
        <v>861.5222159618189</v>
      </c>
      <c r="N19" s="46">
        <f t="shared" si="6"/>
        <v>5.812613654484791</v>
      </c>
    </row>
    <row r="20" spans="1:14" ht="12.75">
      <c r="A20" s="29">
        <f t="shared" si="3"/>
        <v>1973</v>
      </c>
      <c r="B20" s="52">
        <v>209.6</v>
      </c>
      <c r="C20" s="45">
        <v>3916.35</v>
      </c>
      <c r="D20" s="44"/>
      <c r="E20" s="45">
        <v>91.75</v>
      </c>
      <c r="F20" s="45">
        <v>1382.65</v>
      </c>
      <c r="G20" s="46">
        <f t="shared" si="0"/>
        <v>6.635808049759519</v>
      </c>
      <c r="H20" s="44"/>
      <c r="I20" s="47">
        <f t="shared" si="4"/>
        <v>1.5037250077392956</v>
      </c>
      <c r="J20" s="47">
        <f t="shared" si="5"/>
        <v>1.5171757297864328</v>
      </c>
      <c r="K20" s="47"/>
      <c r="L20" s="48">
        <f t="shared" si="1"/>
        <v>61.01514540742872</v>
      </c>
      <c r="M20" s="48">
        <f t="shared" si="2"/>
        <v>911.3314778602678</v>
      </c>
      <c r="N20" s="46">
        <f t="shared" si="6"/>
        <v>6.695164919650018</v>
      </c>
    </row>
    <row r="21" spans="1:14" ht="12.75">
      <c r="A21" s="29">
        <f t="shared" si="3"/>
        <v>1974</v>
      </c>
      <c r="B21" s="52">
        <v>229.725</v>
      </c>
      <c r="C21" s="45">
        <v>3891.2</v>
      </c>
      <c r="D21" s="44"/>
      <c r="E21" s="45">
        <v>124.325</v>
      </c>
      <c r="F21" s="45">
        <v>1496.875</v>
      </c>
      <c r="G21" s="46">
        <f t="shared" si="0"/>
        <v>8.305636743215032</v>
      </c>
      <c r="H21" s="44"/>
      <c r="I21" s="47">
        <f t="shared" si="4"/>
        <v>1.859104642705407</v>
      </c>
      <c r="J21" s="47">
        <f t="shared" si="5"/>
        <v>1.6531303828469945</v>
      </c>
      <c r="K21" s="47"/>
      <c r="L21" s="48">
        <f t="shared" si="1"/>
        <v>66.87358911603799</v>
      </c>
      <c r="M21" s="48">
        <f t="shared" si="2"/>
        <v>905.4790931989926</v>
      </c>
      <c r="N21" s="46">
        <f t="shared" si="6"/>
        <v>7.385437125862111</v>
      </c>
    </row>
    <row r="22" spans="1:14" ht="12.75">
      <c r="A22" s="29">
        <f t="shared" si="3"/>
        <v>1975</v>
      </c>
      <c r="B22" s="52">
        <v>228.2</v>
      </c>
      <c r="C22" s="45">
        <v>3873.9</v>
      </c>
      <c r="D22" s="44"/>
      <c r="E22" s="45">
        <v>136.3</v>
      </c>
      <c r="F22" s="45">
        <v>1630.625</v>
      </c>
      <c r="G22" s="46">
        <f t="shared" si="0"/>
        <v>8.358758144883097</v>
      </c>
      <c r="H22" s="44"/>
      <c r="I22" s="47">
        <f t="shared" si="4"/>
        <v>2.0517944156781978</v>
      </c>
      <c r="J22" s="47">
        <f t="shared" si="5"/>
        <v>1.808884413863174</v>
      </c>
      <c r="K22" s="47"/>
      <c r="L22" s="48">
        <f t="shared" si="1"/>
        <v>66.42965735675207</v>
      </c>
      <c r="M22" s="48">
        <f t="shared" si="2"/>
        <v>901.4533971894472</v>
      </c>
      <c r="N22" s="46">
        <f t="shared" si="6"/>
        <v>7.369172667590644</v>
      </c>
    </row>
    <row r="23" spans="1:14" ht="12.75">
      <c r="A23" s="29">
        <f t="shared" si="3"/>
        <v>1976</v>
      </c>
      <c r="B23" s="52">
        <v>241.6</v>
      </c>
      <c r="C23" s="45">
        <v>4082.925</v>
      </c>
      <c r="D23" s="44"/>
      <c r="E23" s="45">
        <v>148.85</v>
      </c>
      <c r="F23" s="45">
        <v>1818.975</v>
      </c>
      <c r="G23" s="46">
        <f t="shared" si="0"/>
        <v>8.183180087686747</v>
      </c>
      <c r="H23" s="44"/>
      <c r="I23" s="47">
        <f t="shared" si="4"/>
        <v>2.116437932739862</v>
      </c>
      <c r="J23" s="47">
        <f t="shared" si="5"/>
        <v>1.9145224080613907</v>
      </c>
      <c r="K23" s="47"/>
      <c r="L23" s="48">
        <f t="shared" si="1"/>
        <v>70.33043478260868</v>
      </c>
      <c r="M23" s="48">
        <f t="shared" si="2"/>
        <v>950.0933456515976</v>
      </c>
      <c r="N23" s="46">
        <f t="shared" si="6"/>
        <v>7.402476304512408</v>
      </c>
    </row>
    <row r="24" spans="1:14" ht="12.75">
      <c r="A24" s="29">
        <f t="shared" si="3"/>
        <v>1977</v>
      </c>
      <c r="B24" s="52">
        <v>247.425</v>
      </c>
      <c r="C24" s="45">
        <v>4273.55</v>
      </c>
      <c r="D24" s="44"/>
      <c r="E24" s="45">
        <v>158.75</v>
      </c>
      <c r="F24" s="45">
        <v>2026.85</v>
      </c>
      <c r="G24" s="46">
        <f t="shared" si="0"/>
        <v>7.832350691960431</v>
      </c>
      <c r="H24" s="44"/>
      <c r="I24" s="47">
        <f t="shared" si="4"/>
        <v>2.2040618768968248</v>
      </c>
      <c r="J24" s="47">
        <f t="shared" si="5"/>
        <v>2.0381584593016937</v>
      </c>
      <c r="K24" s="47"/>
      <c r="L24" s="48">
        <f t="shared" si="1"/>
        <v>72.02610855168442</v>
      </c>
      <c r="M24" s="48">
        <f t="shared" si="2"/>
        <v>994.4516289937691</v>
      </c>
      <c r="N24" s="46">
        <f t="shared" si="6"/>
        <v>7.242796577704204</v>
      </c>
    </row>
    <row r="25" spans="1:14" ht="12.75">
      <c r="A25" s="29">
        <f t="shared" si="3"/>
        <v>1978</v>
      </c>
      <c r="B25" s="52">
        <v>273.1</v>
      </c>
      <c r="C25" s="45">
        <v>4503</v>
      </c>
      <c r="D25" s="44"/>
      <c r="E25" s="45">
        <v>186.15</v>
      </c>
      <c r="F25" s="45">
        <v>2291.375</v>
      </c>
      <c r="G25" s="46">
        <f t="shared" si="0"/>
        <v>8.12394304729693</v>
      </c>
      <c r="H25" s="44"/>
      <c r="I25" s="47">
        <f t="shared" si="4"/>
        <v>2.3415043456435454</v>
      </c>
      <c r="J25" s="47">
        <f t="shared" si="5"/>
        <v>2.186751078891114</v>
      </c>
      <c r="K25" s="47"/>
      <c r="L25" s="48">
        <f t="shared" si="1"/>
        <v>79.50017276130147</v>
      </c>
      <c r="M25" s="48">
        <f t="shared" si="2"/>
        <v>1047.8444584382873</v>
      </c>
      <c r="N25" s="46">
        <f t="shared" si="6"/>
        <v>7.587020394208978</v>
      </c>
    </row>
    <row r="26" spans="1:14" ht="12.75">
      <c r="A26" s="29">
        <f t="shared" si="3"/>
        <v>1979</v>
      </c>
      <c r="B26" s="52">
        <v>299.025</v>
      </c>
      <c r="C26" s="45">
        <v>4630.6</v>
      </c>
      <c r="D26" s="44"/>
      <c r="E26" s="45">
        <v>228.7</v>
      </c>
      <c r="F26" s="45">
        <v>2557.5</v>
      </c>
      <c r="G26" s="46">
        <f t="shared" si="0"/>
        <v>8.942326490713587</v>
      </c>
      <c r="H26" s="44"/>
      <c r="I26" s="47">
        <f t="shared" si="4"/>
        <v>2.6273158950234823</v>
      </c>
      <c r="J26" s="47">
        <f t="shared" si="5"/>
        <v>2.3734686568476047</v>
      </c>
      <c r="K26" s="47"/>
      <c r="L26" s="48">
        <f t="shared" si="1"/>
        <v>87.04701266916209</v>
      </c>
      <c r="M26" s="48">
        <f t="shared" si="2"/>
        <v>1077.536875248575</v>
      </c>
      <c r="N26" s="46">
        <f t="shared" si="6"/>
        <v>8.078332599901175</v>
      </c>
    </row>
    <row r="27" spans="1:14" ht="12.75">
      <c r="A27" s="29">
        <f t="shared" si="3"/>
        <v>1980</v>
      </c>
      <c r="B27" s="52">
        <v>331.375</v>
      </c>
      <c r="C27" s="45">
        <v>4614.95</v>
      </c>
      <c r="D27" s="44"/>
      <c r="E27" s="45">
        <v>278.95</v>
      </c>
      <c r="F27" s="45">
        <v>2784.225</v>
      </c>
      <c r="G27" s="46">
        <f t="shared" si="0"/>
        <v>10.01894602627302</v>
      </c>
      <c r="H27" s="44"/>
      <c r="I27" s="47">
        <f t="shared" si="4"/>
        <v>2.8917467271555704</v>
      </c>
      <c r="J27" s="47">
        <f t="shared" si="5"/>
        <v>2.5926414178535353</v>
      </c>
      <c r="K27" s="47"/>
      <c r="L27" s="48">
        <f t="shared" si="1"/>
        <v>96.46418802188309</v>
      </c>
      <c r="M27" s="48">
        <f t="shared" si="2"/>
        <v>1073.89513290468</v>
      </c>
      <c r="N27" s="46">
        <f t="shared" si="6"/>
        <v>8.982645052219018</v>
      </c>
    </row>
    <row r="28" spans="1:14" ht="12.75">
      <c r="A28" s="29">
        <f t="shared" si="3"/>
        <v>1981</v>
      </c>
      <c r="B28" s="52">
        <v>335.275</v>
      </c>
      <c r="C28" s="45">
        <v>4720.7</v>
      </c>
      <c r="D28" s="44"/>
      <c r="E28" s="45">
        <v>302.8</v>
      </c>
      <c r="F28" s="45">
        <v>3115.925</v>
      </c>
      <c r="G28" s="46">
        <f t="shared" si="0"/>
        <v>9.717820550879756</v>
      </c>
      <c r="H28" s="44"/>
      <c r="I28" s="47">
        <f t="shared" si="4"/>
        <v>3.1024752626042336</v>
      </c>
      <c r="J28" s="47">
        <f t="shared" si="5"/>
        <v>2.8365191489495998</v>
      </c>
      <c r="K28" s="47"/>
      <c r="L28" s="48">
        <f t="shared" si="1"/>
        <v>97.59948891448312</v>
      </c>
      <c r="M28" s="48">
        <f t="shared" si="2"/>
        <v>1098.5030723849927</v>
      </c>
      <c r="N28" s="46">
        <f t="shared" si="6"/>
        <v>8.884771592179707</v>
      </c>
    </row>
    <row r="29" spans="1:14" ht="12.75">
      <c r="A29" s="29">
        <f t="shared" si="3"/>
        <v>1982</v>
      </c>
      <c r="B29" s="52">
        <v>311.425</v>
      </c>
      <c r="C29" s="45">
        <v>4620.3</v>
      </c>
      <c r="D29" s="44"/>
      <c r="E29" s="45">
        <v>282.65</v>
      </c>
      <c r="F29" s="45">
        <v>3242.1</v>
      </c>
      <c r="G29" s="46">
        <f t="shared" si="0"/>
        <v>8.71811480213442</v>
      </c>
      <c r="H29" s="44"/>
      <c r="I29" s="47">
        <f t="shared" si="4"/>
        <v>3.1178064013996476</v>
      </c>
      <c r="J29" s="47">
        <f t="shared" si="5"/>
        <v>3.015514052238823</v>
      </c>
      <c r="K29" s="47"/>
      <c r="L29" s="48">
        <f t="shared" si="1"/>
        <v>90.65668730204433</v>
      </c>
      <c r="M29" s="48">
        <f t="shared" si="2"/>
        <v>1075.1400735781522</v>
      </c>
      <c r="N29" s="46">
        <f t="shared" si="6"/>
        <v>8.43208150546669</v>
      </c>
    </row>
    <row r="30" spans="1:14" ht="12.75">
      <c r="A30" s="29">
        <f t="shared" si="3"/>
        <v>1983</v>
      </c>
      <c r="B30" s="52">
        <v>303.3</v>
      </c>
      <c r="C30" s="45">
        <v>4803.7</v>
      </c>
      <c r="D30" s="44"/>
      <c r="E30" s="45">
        <v>277</v>
      </c>
      <c r="F30" s="45">
        <v>3514.525</v>
      </c>
      <c r="G30" s="46">
        <f t="shared" si="0"/>
        <v>7.881577169034222</v>
      </c>
      <c r="H30" s="44"/>
      <c r="I30" s="47">
        <f t="shared" si="4"/>
        <v>3.1373356644337287</v>
      </c>
      <c r="J30" s="47">
        <f t="shared" si="5"/>
        <v>3.144096635712697</v>
      </c>
      <c r="K30" s="47"/>
      <c r="L30" s="48">
        <f t="shared" si="1"/>
        <v>88.29147710912754</v>
      </c>
      <c r="M30" s="48">
        <f t="shared" si="2"/>
        <v>1117.8171052631578</v>
      </c>
      <c r="N30" s="46">
        <f t="shared" si="6"/>
        <v>7.898562000296271</v>
      </c>
    </row>
    <row r="31" spans="1:14" ht="12.75">
      <c r="A31" s="29">
        <f t="shared" si="3"/>
        <v>1984</v>
      </c>
      <c r="B31" s="52">
        <v>328.375</v>
      </c>
      <c r="C31" s="45">
        <v>5140.125</v>
      </c>
      <c r="D31" s="44"/>
      <c r="E31" s="45">
        <v>303.1</v>
      </c>
      <c r="F31" s="45">
        <v>3902.425</v>
      </c>
      <c r="G31" s="46">
        <f t="shared" si="0"/>
        <v>7.766965412531951</v>
      </c>
      <c r="H31" s="44"/>
      <c r="I31" s="47">
        <f t="shared" si="4"/>
        <v>3.1708045906900764</v>
      </c>
      <c r="J31" s="47">
        <f t="shared" si="5"/>
        <v>3.262616368413095</v>
      </c>
      <c r="K31" s="47"/>
      <c r="L31" s="48">
        <f t="shared" si="1"/>
        <v>95.59087964295996</v>
      </c>
      <c r="M31" s="48">
        <f t="shared" si="2"/>
        <v>1196.1029306973353</v>
      </c>
      <c r="N31" s="46">
        <f t="shared" si="6"/>
        <v>7.991860665973779</v>
      </c>
    </row>
    <row r="32" spans="1:14" ht="12.75">
      <c r="A32" s="29">
        <f t="shared" si="3"/>
        <v>1985</v>
      </c>
      <c r="B32" s="52">
        <v>337.35</v>
      </c>
      <c r="C32" s="45">
        <v>5323.55</v>
      </c>
      <c r="D32" s="44"/>
      <c r="E32" s="45">
        <v>303.025</v>
      </c>
      <c r="F32" s="45">
        <v>4180.675</v>
      </c>
      <c r="G32" s="46">
        <f t="shared" si="0"/>
        <v>7.248231445878954</v>
      </c>
      <c r="H32" s="44"/>
      <c r="I32" s="47">
        <f t="shared" si="4"/>
        <v>3.0856834638159145</v>
      </c>
      <c r="J32" s="47">
        <f t="shared" si="5"/>
        <v>3.374816750370921</v>
      </c>
      <c r="K32" s="47"/>
      <c r="L32" s="48">
        <f t="shared" si="1"/>
        <v>98.20352720990498</v>
      </c>
      <c r="M32" s="48">
        <f t="shared" si="2"/>
        <v>1238.785779862124</v>
      </c>
      <c r="N32" s="46">
        <f t="shared" si="6"/>
        <v>7.927401880641136</v>
      </c>
    </row>
    <row r="33" spans="1:14" ht="12.75">
      <c r="A33" s="29">
        <f t="shared" si="3"/>
        <v>1986</v>
      </c>
      <c r="B33" s="52">
        <v>362.2</v>
      </c>
      <c r="C33" s="45">
        <v>5487.7</v>
      </c>
      <c r="D33" s="44"/>
      <c r="E33" s="45">
        <v>320.65</v>
      </c>
      <c r="F33" s="45">
        <v>4422.2</v>
      </c>
      <c r="G33" s="46">
        <f t="shared" si="0"/>
        <v>7.250915833747908</v>
      </c>
      <c r="H33" s="44"/>
      <c r="I33" s="47">
        <f t="shared" si="4"/>
        <v>3.0411400874204846</v>
      </c>
      <c r="J33" s="47">
        <f t="shared" si="5"/>
        <v>3.463005208859869</v>
      </c>
      <c r="K33" s="47"/>
      <c r="L33" s="48">
        <f t="shared" si="1"/>
        <v>105.43743161531815</v>
      </c>
      <c r="M33" s="48">
        <f t="shared" si="2"/>
        <v>1276.9833521145433</v>
      </c>
      <c r="N33" s="46">
        <f t="shared" si="6"/>
        <v>8.256758511434422</v>
      </c>
    </row>
    <row r="34" spans="1:14" ht="12.75">
      <c r="A34" s="29">
        <f t="shared" si="3"/>
        <v>1987</v>
      </c>
      <c r="B34" s="52">
        <v>402</v>
      </c>
      <c r="C34" s="45">
        <v>5649.45</v>
      </c>
      <c r="D34" s="44"/>
      <c r="E34" s="45">
        <v>365.725</v>
      </c>
      <c r="F34" s="45">
        <v>4692.325</v>
      </c>
      <c r="G34" s="46">
        <f t="shared" si="0"/>
        <v>7.794110595493706</v>
      </c>
      <c r="H34" s="44"/>
      <c r="I34" s="47">
        <f t="shared" si="4"/>
        <v>3.1252317172790853</v>
      </c>
      <c r="J34" s="47">
        <f t="shared" si="5"/>
        <v>3.569332786899056</v>
      </c>
      <c r="K34" s="47"/>
      <c r="L34" s="48">
        <f t="shared" si="1"/>
        <v>117.02332277569822</v>
      </c>
      <c r="M34" s="48">
        <f t="shared" si="2"/>
        <v>1314.6224463078352</v>
      </c>
      <c r="N34" s="46">
        <f t="shared" si="6"/>
        <v>8.901667783351979</v>
      </c>
    </row>
    <row r="35" spans="1:14" ht="12.75">
      <c r="A35" s="29">
        <f t="shared" si="3"/>
        <v>1988</v>
      </c>
      <c r="B35" s="52">
        <v>465.775</v>
      </c>
      <c r="C35" s="45">
        <v>5865.2</v>
      </c>
      <c r="D35" s="44"/>
      <c r="E35" s="45">
        <v>447.175</v>
      </c>
      <c r="F35" s="45">
        <v>5049.6</v>
      </c>
      <c r="G35" s="46">
        <f t="shared" si="0"/>
        <v>8.855651932826362</v>
      </c>
      <c r="H35" s="44"/>
      <c r="I35" s="47">
        <f t="shared" si="4"/>
        <v>3.29803278742485</v>
      </c>
      <c r="J35" s="47">
        <f t="shared" si="5"/>
        <v>3.699808768276284</v>
      </c>
      <c r="K35" s="47"/>
      <c r="L35" s="48">
        <f t="shared" si="1"/>
        <v>135.5884033976389</v>
      </c>
      <c r="M35" s="48">
        <f t="shared" si="2"/>
        <v>1364.8272968314996</v>
      </c>
      <c r="N35" s="46">
        <f t="shared" si="6"/>
        <v>9.934473300205287</v>
      </c>
    </row>
    <row r="36" spans="1:14" ht="12.75">
      <c r="A36" s="29">
        <f t="shared" si="3"/>
        <v>1989</v>
      </c>
      <c r="B36" s="52">
        <v>520.2</v>
      </c>
      <c r="C36" s="45">
        <v>6062.025</v>
      </c>
      <c r="D36" s="44"/>
      <c r="E36" s="45">
        <v>509.3</v>
      </c>
      <c r="F36" s="45">
        <v>5438.675</v>
      </c>
      <c r="G36" s="46">
        <f t="shared" si="0"/>
        <v>9.36441320726096</v>
      </c>
      <c r="H36" s="44"/>
      <c r="I36" s="47">
        <f t="shared" si="4"/>
        <v>3.363233002904232</v>
      </c>
      <c r="J36" s="47">
        <f t="shared" si="5"/>
        <v>3.855498249646351</v>
      </c>
      <c r="K36" s="47"/>
      <c r="L36" s="48">
        <f t="shared" si="1"/>
        <v>151.4316729052692</v>
      </c>
      <c r="M36" s="48">
        <f t="shared" si="2"/>
        <v>1410.6283151597506</v>
      </c>
      <c r="N36" s="46">
        <f t="shared" si="6"/>
        <v>10.735051273100234</v>
      </c>
    </row>
    <row r="37" spans="1:14" ht="12.75">
      <c r="A37" s="29">
        <f t="shared" si="3"/>
        <v>1990</v>
      </c>
      <c r="B37" s="52">
        <v>564.425</v>
      </c>
      <c r="C37" s="45">
        <v>6136.325</v>
      </c>
      <c r="D37" s="44"/>
      <c r="E37" s="45">
        <v>557.3</v>
      </c>
      <c r="F37" s="45">
        <v>5743.825</v>
      </c>
      <c r="G37" s="46">
        <f t="shared" si="0"/>
        <v>9.70259365492507</v>
      </c>
      <c r="H37" s="44"/>
      <c r="I37" s="47">
        <f t="shared" si="4"/>
        <v>3.3918483692712322</v>
      </c>
      <c r="J37" s="47">
        <f t="shared" si="5"/>
        <v>4.022517779553119</v>
      </c>
      <c r="K37" s="47"/>
      <c r="L37" s="48">
        <f t="shared" si="1"/>
        <v>164.30569392456087</v>
      </c>
      <c r="M37" s="48">
        <f t="shared" si="2"/>
        <v>1427.9178650735782</v>
      </c>
      <c r="N37" s="46">
        <f t="shared" si="6"/>
        <v>11.506662809075118</v>
      </c>
    </row>
    <row r="38" spans="1:14" ht="12.75">
      <c r="A38" s="29">
        <f t="shared" si="3"/>
        <v>1991</v>
      </c>
      <c r="B38" s="52">
        <v>599.925</v>
      </c>
      <c r="C38" s="45">
        <v>6079.4</v>
      </c>
      <c r="D38" s="44"/>
      <c r="E38" s="45">
        <v>601.775</v>
      </c>
      <c r="F38" s="45">
        <v>5916.675</v>
      </c>
      <c r="G38" s="46">
        <f t="shared" si="0"/>
        <v>10.170830745308809</v>
      </c>
      <c r="H38" s="44"/>
      <c r="I38" s="47">
        <f t="shared" si="4"/>
        <v>3.445805890589605</v>
      </c>
      <c r="J38" s="47">
        <f t="shared" si="5"/>
        <v>4.182366826646328</v>
      </c>
      <c r="K38" s="47"/>
      <c r="L38" s="48">
        <f t="shared" si="1"/>
        <v>174.6398430751511</v>
      </c>
      <c r="M38" s="48">
        <f t="shared" si="2"/>
        <v>1414.6714636086438</v>
      </c>
      <c r="N38" s="46">
        <f t="shared" si="6"/>
        <v>12.344904634583317</v>
      </c>
    </row>
    <row r="39" spans="1:14" ht="12.75">
      <c r="A39" s="29">
        <f t="shared" si="3"/>
        <v>1992</v>
      </c>
      <c r="B39" s="52">
        <v>639.4</v>
      </c>
      <c r="C39" s="45">
        <v>6244.425</v>
      </c>
      <c r="D39" s="44"/>
      <c r="E39" s="45">
        <v>639.4</v>
      </c>
      <c r="F39" s="45">
        <v>6244.45</v>
      </c>
      <c r="G39" s="46">
        <f t="shared" si="0"/>
        <v>10.239492669490508</v>
      </c>
      <c r="H39" s="44"/>
      <c r="I39" s="47">
        <f t="shared" si="4"/>
        <v>3.435212660731949</v>
      </c>
      <c r="J39" s="47">
        <f t="shared" si="5"/>
        <v>4.297410738605584</v>
      </c>
      <c r="K39" s="47"/>
      <c r="L39" s="48">
        <f t="shared" si="1"/>
        <v>186.13112582781454</v>
      </c>
      <c r="M39" s="48">
        <f t="shared" si="2"/>
        <v>1453.0726476534537</v>
      </c>
      <c r="N39" s="46">
        <f t="shared" si="6"/>
        <v>12.809485205601732</v>
      </c>
    </row>
    <row r="40" spans="1:14" ht="12.75">
      <c r="A40" s="29">
        <f t="shared" si="3"/>
        <v>1993</v>
      </c>
      <c r="B40" s="52">
        <v>658.175</v>
      </c>
      <c r="C40" s="45">
        <v>6389.55</v>
      </c>
      <c r="D40" s="44"/>
      <c r="E40" s="45">
        <v>658.625</v>
      </c>
      <c r="F40" s="45">
        <v>6558.1</v>
      </c>
      <c r="G40" s="46">
        <f t="shared" si="0"/>
        <v>10.042924017627056</v>
      </c>
      <c r="H40" s="44"/>
      <c r="I40" s="47">
        <f t="shared" si="4"/>
        <v>3.437561345652114</v>
      </c>
      <c r="J40" s="47">
        <f t="shared" si="5"/>
        <v>4.410754518433594</v>
      </c>
      <c r="K40" s="47"/>
      <c r="L40" s="48">
        <f t="shared" si="1"/>
        <v>191.59658076590839</v>
      </c>
      <c r="M40" s="48">
        <f t="shared" si="2"/>
        <v>1486.8431177913299</v>
      </c>
      <c r="N40" s="46">
        <f t="shared" si="6"/>
        <v>12.886132939870654</v>
      </c>
    </row>
    <row r="41" spans="1:14" ht="12.75">
      <c r="A41" s="29">
        <f t="shared" si="3"/>
        <v>1994</v>
      </c>
      <c r="B41" s="52">
        <v>712.375</v>
      </c>
      <c r="C41" s="45">
        <v>6610.725</v>
      </c>
      <c r="D41" s="44"/>
      <c r="E41" s="45">
        <v>721.225</v>
      </c>
      <c r="F41" s="45">
        <v>6946.975</v>
      </c>
      <c r="G41" s="46">
        <f t="shared" si="0"/>
        <v>10.381856851363363</v>
      </c>
      <c r="H41" s="44"/>
      <c r="I41" s="47">
        <f t="shared" si="4"/>
        <v>3.4778891050870677</v>
      </c>
      <c r="J41" s="47">
        <f t="shared" si="5"/>
        <v>4.515977512855095</v>
      </c>
      <c r="K41" s="47"/>
      <c r="L41" s="48">
        <f t="shared" si="1"/>
        <v>207.37435214511947</v>
      </c>
      <c r="M41" s="48">
        <f t="shared" si="2"/>
        <v>1538.3103614278139</v>
      </c>
      <c r="N41" s="46">
        <f t="shared" si="6"/>
        <v>13.480657567218152</v>
      </c>
    </row>
    <row r="42" spans="1:14" ht="12.75">
      <c r="A42" s="29">
        <f t="shared" si="3"/>
        <v>1995</v>
      </c>
      <c r="B42" s="52">
        <v>792.575</v>
      </c>
      <c r="C42" s="45">
        <v>6761.75</v>
      </c>
      <c r="D42" s="44"/>
      <c r="E42" s="45">
        <v>819.45</v>
      </c>
      <c r="F42" s="45">
        <v>7269.6</v>
      </c>
      <c r="G42" s="46">
        <f t="shared" si="0"/>
        <v>11.27228458237042</v>
      </c>
      <c r="H42" s="44"/>
      <c r="I42" s="47">
        <f t="shared" si="4"/>
        <v>3.5516954418658115</v>
      </c>
      <c r="J42" s="47">
        <f t="shared" si="5"/>
        <v>4.620154846374682</v>
      </c>
      <c r="K42" s="47"/>
      <c r="L42" s="48">
        <f t="shared" si="1"/>
        <v>230.72079614166427</v>
      </c>
      <c r="M42" s="48">
        <f t="shared" si="2"/>
        <v>1573.4537567943792</v>
      </c>
      <c r="N42" s="46">
        <f t="shared" si="6"/>
        <v>14.663335045302835</v>
      </c>
    </row>
    <row r="43" spans="1:14" ht="12.75">
      <c r="A43" s="29">
        <f t="shared" si="3"/>
        <v>1996</v>
      </c>
      <c r="B43" s="52">
        <v>860.025</v>
      </c>
      <c r="C43" s="45">
        <v>6994.75</v>
      </c>
      <c r="D43" s="44"/>
      <c r="E43" s="45">
        <v>873.8</v>
      </c>
      <c r="F43" s="45">
        <v>7661.575</v>
      </c>
      <c r="G43" s="46">
        <f t="shared" si="0"/>
        <v>11.404965689169655</v>
      </c>
      <c r="H43" s="44"/>
      <c r="I43" s="47">
        <f t="shared" si="4"/>
        <v>3.4902343803349636</v>
      </c>
      <c r="J43" s="47">
        <f t="shared" si="5"/>
        <v>4.707073571298481</v>
      </c>
      <c r="K43" s="47"/>
      <c r="L43" s="48">
        <f t="shared" si="1"/>
        <v>250.35567952778572</v>
      </c>
      <c r="M43" s="48">
        <f t="shared" si="2"/>
        <v>1627.6726683680233</v>
      </c>
      <c r="N43" s="46">
        <f t="shared" si="6"/>
        <v>15.381205594537839</v>
      </c>
    </row>
    <row r="44" spans="1:14" ht="12.75">
      <c r="A44" s="29">
        <f t="shared" si="3"/>
        <v>1997</v>
      </c>
      <c r="B44" s="52">
        <v>969.975</v>
      </c>
      <c r="C44" s="45">
        <v>7269.75</v>
      </c>
      <c r="D44" s="44"/>
      <c r="E44" s="45">
        <v>965.4</v>
      </c>
      <c r="F44" s="45">
        <v>8110.925</v>
      </c>
      <c r="G44" s="46">
        <f t="shared" si="0"/>
        <v>11.902464885324424</v>
      </c>
      <c r="H44" s="44"/>
      <c r="I44" s="47">
        <f t="shared" si="4"/>
        <v>3.41901008033261</v>
      </c>
      <c r="J44" s="47">
        <f t="shared" si="5"/>
        <v>4.794640344881358</v>
      </c>
      <c r="K44" s="47"/>
      <c r="L44" s="48">
        <f t="shared" si="1"/>
        <v>282.36243161531814</v>
      </c>
      <c r="M44" s="48">
        <f t="shared" si="2"/>
        <v>1691.664945976402</v>
      </c>
      <c r="N44" s="46">
        <f t="shared" si="6"/>
        <v>16.691392245663817</v>
      </c>
    </row>
    <row r="45" spans="1:14" ht="12.75">
      <c r="A45" s="29">
        <f t="shared" si="3"/>
        <v>1998</v>
      </c>
      <c r="B45" s="52">
        <v>984.975</v>
      </c>
      <c r="C45" s="45">
        <v>7552.075</v>
      </c>
      <c r="D45" s="44"/>
      <c r="E45" s="45">
        <v>959.275</v>
      </c>
      <c r="F45" s="45">
        <v>8510.675</v>
      </c>
      <c r="G45" s="46">
        <f t="shared" si="0"/>
        <v>11.271432641946733</v>
      </c>
      <c r="H45" s="44"/>
      <c r="I45" s="47">
        <f t="shared" si="4"/>
        <v>3.3455809793381968</v>
      </c>
      <c r="J45" s="47">
        <f t="shared" si="5"/>
        <v>4.842870298863781</v>
      </c>
      <c r="K45" s="47"/>
      <c r="L45" s="48">
        <f t="shared" si="1"/>
        <v>286.7289735099337</v>
      </c>
      <c r="M45" s="48">
        <f t="shared" si="2"/>
        <v>1757.3617451610767</v>
      </c>
      <c r="N45" s="46">
        <f>(L45/M45)*100</f>
        <v>16.31587658599298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4" max="4" width="2.28125" style="0" customWidth="1"/>
    <col min="5" max="6" width="10.7109375" style="0" customWidth="1"/>
    <col min="7" max="7" width="9.140625" style="13" customWidth="1"/>
    <col min="10" max="10" width="1.421875" style="0" customWidth="1"/>
    <col min="11" max="12" width="10.7109375" style="0" customWidth="1"/>
  </cols>
  <sheetData>
    <row r="1" ht="15">
      <c r="A1" s="43" t="s">
        <v>94</v>
      </c>
    </row>
    <row r="2" ht="12.75">
      <c r="A2" t="s">
        <v>122</v>
      </c>
    </row>
    <row r="4" spans="2:3" ht="12.75">
      <c r="B4" s="51" t="s">
        <v>90</v>
      </c>
      <c r="C4" s="51"/>
    </row>
    <row r="5" spans="1:7" ht="27.75" customHeight="1" thickBot="1">
      <c r="A5" s="13"/>
      <c r="B5" s="49" t="s">
        <v>79</v>
      </c>
      <c r="C5" s="49" t="s">
        <v>91</v>
      </c>
      <c r="D5" s="50"/>
      <c r="E5" s="87" t="s">
        <v>96</v>
      </c>
      <c r="F5" s="87" t="s">
        <v>95</v>
      </c>
      <c r="G5"/>
    </row>
    <row r="6" spans="1:7" ht="13.5" thickTop="1">
      <c r="A6" s="14">
        <v>1991</v>
      </c>
      <c r="B6" s="60">
        <v>599.9255</v>
      </c>
      <c r="C6" s="61">
        <v>6079.38575</v>
      </c>
      <c r="D6" s="55"/>
      <c r="E6" s="55"/>
      <c r="F6" s="55"/>
      <c r="G6"/>
    </row>
    <row r="7" spans="1:7" ht="12.75">
      <c r="A7" s="28">
        <f aca="true" t="shared" si="0" ref="A7:A12">A6+1</f>
        <v>1992</v>
      </c>
      <c r="B7" s="62">
        <v>639.416</v>
      </c>
      <c r="C7" s="63">
        <v>6244.442</v>
      </c>
      <c r="D7" s="64"/>
      <c r="E7" s="65">
        <f aca="true" t="shared" si="1" ref="E7:E12">(((((B7-B6)/C6)+1)^1)-1)*100</f>
        <v>0.6495804284174511</v>
      </c>
      <c r="F7" s="65">
        <f aca="true" t="shared" si="2" ref="F7:F12">((C7/C6)-1)*100</f>
        <v>2.7150152464004984</v>
      </c>
      <c r="G7"/>
    </row>
    <row r="8" spans="1:7" ht="12.75">
      <c r="A8" s="28">
        <f t="shared" si="0"/>
        <v>1993</v>
      </c>
      <c r="B8" s="62">
        <v>658.1815</v>
      </c>
      <c r="C8" s="63">
        <v>6389.54725</v>
      </c>
      <c r="D8" s="64"/>
      <c r="E8" s="65">
        <f t="shared" si="1"/>
        <v>0.3005152421945878</v>
      </c>
      <c r="F8" s="65">
        <f t="shared" si="2"/>
        <v>2.3237504648133456</v>
      </c>
      <c r="G8"/>
    </row>
    <row r="9" spans="1:7" ht="12.75">
      <c r="A9" s="28">
        <f t="shared" si="0"/>
        <v>1994</v>
      </c>
      <c r="B9" s="62">
        <v>712.39875</v>
      </c>
      <c r="C9" s="63">
        <v>6610.72525</v>
      </c>
      <c r="D9" s="64"/>
      <c r="E9" s="65">
        <f t="shared" si="1"/>
        <v>0.8485303868752236</v>
      </c>
      <c r="F9" s="65">
        <f t="shared" si="2"/>
        <v>3.4615598155252725</v>
      </c>
      <c r="G9"/>
    </row>
    <row r="10" spans="1:7" ht="12.75">
      <c r="A10" s="28">
        <f t="shared" si="0"/>
        <v>1995</v>
      </c>
      <c r="B10" s="62">
        <v>792.57375</v>
      </c>
      <c r="C10" s="63">
        <v>6761.747</v>
      </c>
      <c r="D10" s="64"/>
      <c r="E10" s="65">
        <f t="shared" si="1"/>
        <v>1.2128018782810557</v>
      </c>
      <c r="F10" s="65">
        <f t="shared" si="2"/>
        <v>2.284495940895437</v>
      </c>
      <c r="G10"/>
    </row>
    <row r="11" spans="1:7" ht="12.75">
      <c r="A11" s="28">
        <f t="shared" si="0"/>
        <v>1996</v>
      </c>
      <c r="B11" s="62">
        <v>860.00675</v>
      </c>
      <c r="C11" s="63">
        <v>6994.75875</v>
      </c>
      <c r="D11" s="64"/>
      <c r="E11" s="65">
        <f t="shared" si="1"/>
        <v>0.9972718588849849</v>
      </c>
      <c r="F11" s="65">
        <f t="shared" si="2"/>
        <v>3.4460288147426965</v>
      </c>
      <c r="G11"/>
    </row>
    <row r="12" spans="1:7" ht="12.75">
      <c r="A12" s="28">
        <f t="shared" si="0"/>
        <v>1997</v>
      </c>
      <c r="B12" s="62">
        <v>969.98775</v>
      </c>
      <c r="C12" s="63">
        <v>7269.76375</v>
      </c>
      <c r="D12" s="64"/>
      <c r="E12" s="65">
        <f t="shared" si="1"/>
        <v>1.5723344282603025</v>
      </c>
      <c r="F12" s="65">
        <f t="shared" si="2"/>
        <v>3.931586632634043</v>
      </c>
      <c r="G12"/>
    </row>
    <row r="13" spans="1:7" ht="12.75" hidden="1">
      <c r="A13" s="29" t="s">
        <v>59</v>
      </c>
      <c r="B13" s="7">
        <v>984.979</v>
      </c>
      <c r="C13" s="7">
        <v>7552.075</v>
      </c>
      <c r="E13" s="22">
        <f>(((((B13-B12)/C12)+1)^1)-1)*100</f>
        <v>0.20621371636733166</v>
      </c>
      <c r="F13" s="22">
        <f>((C13/C12)-1)*100</f>
        <v>3.883362096876941</v>
      </c>
      <c r="G13"/>
    </row>
    <row r="14" spans="1:8" ht="12.75" hidden="1">
      <c r="A14" s="13"/>
      <c r="C14" t="s">
        <v>60</v>
      </c>
      <c r="E14">
        <f>SUM(E7:E12)</f>
        <v>5.581034222913606</v>
      </c>
      <c r="F14">
        <f>SUM(F7:F12)</f>
        <v>18.162436915011295</v>
      </c>
      <c r="G14">
        <f>(E14/F14)*100</f>
        <v>30.728443815272765</v>
      </c>
      <c r="H14" s="7"/>
    </row>
    <row r="15" spans="1:7" ht="12.75" hidden="1">
      <c r="A15" s="13"/>
      <c r="C15" t="s">
        <v>61</v>
      </c>
      <c r="E15">
        <f>SUM(E7:E13)</f>
        <v>5.787247939280937</v>
      </c>
      <c r="F15">
        <f>SUM(F7:F13)</f>
        <v>22.045799011888235</v>
      </c>
      <c r="G15">
        <f>(E15/F15)*100</f>
        <v>26.251023771740613</v>
      </c>
    </row>
    <row r="16" spans="1:7" ht="12.75" hidden="1">
      <c r="A16" s="13" t="s">
        <v>27</v>
      </c>
      <c r="G16"/>
    </row>
    <row r="17" ht="12.75">
      <c r="G17"/>
    </row>
    <row r="18" spans="1:7" ht="12.75">
      <c r="A18" s="13"/>
      <c r="G18"/>
    </row>
    <row r="19" spans="1:3" ht="12.75">
      <c r="A19" s="6"/>
      <c r="B19" s="7"/>
      <c r="C19" s="7"/>
    </row>
    <row r="20" spans="1:3" ht="12.75">
      <c r="A20" s="6"/>
      <c r="B20" s="7"/>
      <c r="C20" s="7"/>
    </row>
    <row r="21" spans="1:3" ht="12.75">
      <c r="A21" s="6"/>
      <c r="B21" s="7"/>
      <c r="C21" s="7"/>
    </row>
    <row r="22" spans="1:3" ht="12.75">
      <c r="A22" s="6"/>
      <c r="B22" s="7"/>
      <c r="C22" s="7"/>
    </row>
    <row r="23" spans="1:3" ht="12.75">
      <c r="A23" s="6"/>
      <c r="B23" s="7"/>
      <c r="C23" s="7"/>
    </row>
    <row r="24" spans="1:3" ht="12.75">
      <c r="A24" s="6"/>
      <c r="B24" s="7"/>
      <c r="C24" s="7"/>
    </row>
    <row r="25" spans="1:3" ht="12.75">
      <c r="A25" s="6"/>
      <c r="B25" s="7"/>
      <c r="C25" s="7"/>
    </row>
    <row r="26" spans="1:3" ht="12.75">
      <c r="A26" s="6"/>
      <c r="B26" s="7"/>
      <c r="C26" s="7"/>
    </row>
    <row r="27" spans="1:3" ht="12.75">
      <c r="A27" s="6"/>
      <c r="B27" s="7"/>
      <c r="C27" s="7"/>
    </row>
    <row r="28" spans="1:3" ht="12.75">
      <c r="A28" s="6"/>
      <c r="B28" s="7"/>
      <c r="C28" s="7"/>
    </row>
    <row r="29" spans="1:3" ht="12.75">
      <c r="A29" s="6"/>
      <c r="B29" s="7"/>
      <c r="C29" s="7"/>
    </row>
    <row r="30" spans="1:3" ht="12.75">
      <c r="A30" s="6"/>
      <c r="B30" s="7"/>
      <c r="C30" s="7"/>
    </row>
    <row r="31" spans="1:3" ht="12.75">
      <c r="A31" s="6"/>
      <c r="B31" s="7"/>
      <c r="C31" s="7"/>
    </row>
    <row r="32" spans="1:3" ht="12.75">
      <c r="A32" s="6"/>
      <c r="B32" s="7"/>
      <c r="C32" s="7"/>
    </row>
    <row r="33" spans="1:3" ht="12.75">
      <c r="A33" s="6"/>
      <c r="B33" s="7"/>
      <c r="C33" s="7"/>
    </row>
    <row r="34" spans="1:3" ht="12.75">
      <c r="A34" s="6"/>
      <c r="B34" s="7"/>
      <c r="C34" s="7"/>
    </row>
    <row r="35" spans="1:3" ht="12.75">
      <c r="A35" s="6"/>
      <c r="B35" s="7"/>
      <c r="C35" s="7"/>
    </row>
    <row r="36" spans="1:3" ht="12.75">
      <c r="A36" s="6"/>
      <c r="B36" s="7"/>
      <c r="C36" s="7"/>
    </row>
    <row r="37" spans="1:3" ht="12.75">
      <c r="A37" s="6"/>
      <c r="B37" s="7"/>
      <c r="C37" s="7"/>
    </row>
    <row r="38" spans="1:3" ht="12.75">
      <c r="A38" s="6"/>
      <c r="B38" s="7"/>
      <c r="C38" s="7"/>
    </row>
    <row r="39" spans="1:3" ht="12.75">
      <c r="A39" s="6"/>
      <c r="B39" s="7"/>
      <c r="C39" s="7"/>
    </row>
    <row r="40" spans="1:3" ht="12.75">
      <c r="A40" s="6"/>
      <c r="B40" s="7"/>
      <c r="C40" s="7"/>
    </row>
    <row r="41" spans="1:3" ht="12.75">
      <c r="A41" s="6"/>
      <c r="B41" s="7"/>
      <c r="C41" s="7"/>
    </row>
    <row r="42" spans="1:3" ht="12.75">
      <c r="A42" s="6"/>
      <c r="B42" s="7"/>
      <c r="C42" s="7"/>
    </row>
    <row r="43" spans="1:3" ht="12.75">
      <c r="A43" s="6"/>
      <c r="B43" s="7"/>
      <c r="C43" s="7"/>
    </row>
    <row r="44" spans="1:3" ht="12.75">
      <c r="A44" s="6"/>
      <c r="B44" s="7"/>
      <c r="C44" s="7"/>
    </row>
    <row r="45" spans="1:3" ht="12.75">
      <c r="A45" s="6"/>
      <c r="B45" s="7"/>
      <c r="C45" s="7"/>
    </row>
    <row r="46" spans="1:3" ht="12.75">
      <c r="A46" s="6"/>
      <c r="B46" s="7"/>
      <c r="C46" s="7"/>
    </row>
    <row r="47" spans="1:3" ht="12.75">
      <c r="A47" s="6"/>
      <c r="B47" s="7"/>
      <c r="C47" s="7"/>
    </row>
    <row r="48" spans="1:3" ht="12.75">
      <c r="A48" s="6"/>
      <c r="B48" s="7"/>
      <c r="C48" s="7"/>
    </row>
    <row r="49" spans="1:3" ht="12.75">
      <c r="A49" s="6"/>
      <c r="B49" s="7"/>
      <c r="C49" s="7"/>
    </row>
    <row r="50" spans="1:3" ht="12.75">
      <c r="A50" s="6"/>
      <c r="B50" s="7"/>
      <c r="C50" s="7"/>
    </row>
    <row r="51" spans="1:3" ht="12.75">
      <c r="A51" s="6"/>
      <c r="B51" s="7"/>
      <c r="C51" s="7"/>
    </row>
    <row r="52" spans="1:3" ht="12.75">
      <c r="A52" s="6"/>
      <c r="B52" s="7"/>
      <c r="C52" s="7"/>
    </row>
    <row r="53" spans="1:3" ht="12.75">
      <c r="A53" s="6"/>
      <c r="B53" s="7"/>
      <c r="C53" s="7"/>
    </row>
    <row r="54" spans="1:3" ht="12.75">
      <c r="A54" s="6"/>
      <c r="B54" s="7"/>
      <c r="C54" s="7"/>
    </row>
    <row r="55" spans="1:3" ht="12.75">
      <c r="A55" s="6"/>
      <c r="B55" s="7"/>
      <c r="C55" s="7"/>
    </row>
    <row r="56" spans="1:3" ht="12.75">
      <c r="A56" s="6"/>
      <c r="B56" s="7"/>
      <c r="C56" s="7"/>
    </row>
    <row r="57" spans="1:3" ht="12.75">
      <c r="A57" s="6"/>
      <c r="B57" s="7"/>
      <c r="C57" s="7"/>
    </row>
    <row r="58" spans="1:3" ht="12.75">
      <c r="A58" s="6"/>
      <c r="B58" s="7"/>
      <c r="C58" s="7"/>
    </row>
    <row r="59" spans="1:3" ht="12.75">
      <c r="A59" s="6"/>
      <c r="B59" s="7"/>
      <c r="C59" s="7"/>
    </row>
    <row r="60" spans="1:3" ht="12.75">
      <c r="A60" s="6"/>
      <c r="B60" s="7"/>
      <c r="C60" s="7"/>
    </row>
    <row r="61" spans="1:3" ht="12.75">
      <c r="A61" s="6"/>
      <c r="B61" s="7"/>
      <c r="C61" s="7"/>
    </row>
    <row r="62" spans="1:3" ht="12.75">
      <c r="A62" s="6"/>
      <c r="B62" s="7"/>
      <c r="C62" s="7"/>
    </row>
    <row r="63" spans="1:3" ht="12.75">
      <c r="A63" s="6"/>
      <c r="B63" s="7"/>
      <c r="C63" s="7"/>
    </row>
    <row r="64" spans="1:3" ht="12.75">
      <c r="A64" s="6"/>
      <c r="B64" s="7"/>
      <c r="C64" s="7"/>
    </row>
    <row r="65" spans="1:3" ht="12.75">
      <c r="A65" s="6"/>
      <c r="B65" s="7"/>
      <c r="C65" s="7"/>
    </row>
    <row r="66" spans="1:3" ht="12.75">
      <c r="A66" s="6"/>
      <c r="B66" s="7"/>
      <c r="C66" s="7"/>
    </row>
    <row r="67" spans="1:3" ht="12.75">
      <c r="A67" s="6"/>
      <c r="B67" s="7"/>
      <c r="C67" s="7"/>
    </row>
    <row r="68" spans="1:3" ht="12.75">
      <c r="A68" s="6"/>
      <c r="B68" s="7"/>
      <c r="C68" s="7"/>
    </row>
    <row r="69" spans="1:3" ht="12.75">
      <c r="A69" s="6"/>
      <c r="B69" s="7"/>
      <c r="C69" s="7"/>
    </row>
    <row r="70" spans="1:3" ht="12.75">
      <c r="A70" s="6"/>
      <c r="B70" s="7"/>
      <c r="C70" s="7"/>
    </row>
    <row r="71" spans="1:3" ht="12.75">
      <c r="A71" s="6"/>
      <c r="B71" s="7"/>
      <c r="C71" s="7"/>
    </row>
    <row r="72" spans="1:3" ht="12.75">
      <c r="A72" s="6"/>
      <c r="B72" s="7"/>
      <c r="C72" s="7"/>
    </row>
    <row r="73" spans="1:3" ht="12.75">
      <c r="A73" s="6"/>
      <c r="B73" s="7"/>
      <c r="C73" s="7"/>
    </row>
    <row r="74" spans="1:3" ht="12.75">
      <c r="A74" s="6"/>
      <c r="B74" s="7"/>
      <c r="C74" s="7"/>
    </row>
    <row r="75" spans="1:3" ht="12.75">
      <c r="A75" s="6"/>
      <c r="B75" s="7"/>
      <c r="C75" s="7"/>
    </row>
    <row r="76" spans="1:3" ht="12.75">
      <c r="A76" s="6"/>
      <c r="B76" s="7"/>
      <c r="C76" s="7"/>
    </row>
    <row r="77" spans="1:3" ht="12.75">
      <c r="A77" s="6"/>
      <c r="B77" s="7"/>
      <c r="C77" s="7"/>
    </row>
    <row r="78" spans="1:3" ht="12.75">
      <c r="A78" s="6"/>
      <c r="B78" s="7"/>
      <c r="C78" s="7"/>
    </row>
    <row r="79" spans="1:3" ht="12.75">
      <c r="A79" s="6"/>
      <c r="B79" s="7"/>
      <c r="C79" s="7"/>
    </row>
    <row r="80" spans="1:3" ht="12.75">
      <c r="A80" s="6"/>
      <c r="B80" s="7"/>
      <c r="C80" s="7"/>
    </row>
    <row r="81" spans="1:3" ht="12.75">
      <c r="A81" s="6"/>
      <c r="B81" s="7"/>
      <c r="C81" s="7"/>
    </row>
    <row r="82" spans="1:3" ht="12.75">
      <c r="A82" s="6"/>
      <c r="B82" s="7"/>
      <c r="C82" s="7"/>
    </row>
    <row r="83" spans="1:3" ht="12.75">
      <c r="A83" s="6"/>
      <c r="B83" s="7"/>
      <c r="C83" s="7"/>
    </row>
    <row r="84" spans="1:3" ht="12.75">
      <c r="A84" s="6"/>
      <c r="B84" s="7"/>
      <c r="C84" s="7"/>
    </row>
    <row r="85" spans="1:3" ht="12.75">
      <c r="A85" s="6"/>
      <c r="B85" s="7"/>
      <c r="C85" s="7"/>
    </row>
    <row r="86" spans="1:3" ht="12.75">
      <c r="A86" s="6"/>
      <c r="B86" s="7"/>
      <c r="C86" s="7"/>
    </row>
    <row r="87" spans="1:3" ht="12.75">
      <c r="A87" s="6"/>
      <c r="B87" s="7"/>
      <c r="C87" s="7"/>
    </row>
    <row r="88" spans="1:3" ht="12.75">
      <c r="A88" s="6"/>
      <c r="B88" s="7"/>
      <c r="C88" s="7"/>
    </row>
    <row r="89" spans="1:3" ht="12.75">
      <c r="A89" s="6"/>
      <c r="B89" s="7"/>
      <c r="C89" s="7"/>
    </row>
    <row r="90" spans="1:3" ht="12.75">
      <c r="A90" s="6"/>
      <c r="B90" s="7"/>
      <c r="C90" s="7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customWidth="1"/>
    <col min="2" max="2" width="16.28125" style="0" bestFit="1" customWidth="1"/>
    <col min="3" max="8" width="14.7109375" style="0" bestFit="1" customWidth="1"/>
    <col min="10" max="10" width="11.57421875" style="0" customWidth="1"/>
  </cols>
  <sheetData>
    <row r="1" ht="15">
      <c r="A1" s="43" t="s">
        <v>101</v>
      </c>
    </row>
    <row r="2" ht="12.75">
      <c r="A2" s="35" t="s">
        <v>86</v>
      </c>
    </row>
    <row r="3" ht="12.75">
      <c r="A3" t="s">
        <v>84</v>
      </c>
    </row>
    <row r="4" ht="12.75">
      <c r="A4" s="42" t="s">
        <v>85</v>
      </c>
    </row>
    <row r="5" ht="12.75">
      <c r="A5" s="42"/>
    </row>
    <row r="6" spans="2:7" ht="12.75">
      <c r="B6" s="51" t="s">
        <v>102</v>
      </c>
      <c r="C6" s="10"/>
      <c r="D6" s="10"/>
      <c r="E6" s="10"/>
      <c r="F6" s="10"/>
      <c r="G6" s="10"/>
    </row>
    <row r="7" spans="2:9" ht="12.75">
      <c r="B7" s="1">
        <v>1992</v>
      </c>
      <c r="C7" s="1">
        <f>B7+1</f>
        <v>1993</v>
      </c>
      <c r="D7" s="1">
        <f>C7+1</f>
        <v>1994</v>
      </c>
      <c r="E7" s="1">
        <f>D7+1</f>
        <v>1995</v>
      </c>
      <c r="F7" s="1">
        <f>E7+1</f>
        <v>1996</v>
      </c>
      <c r="G7" s="1">
        <f>F7+1</f>
        <v>1997</v>
      </c>
      <c r="H7" s="12"/>
      <c r="I7" s="3"/>
    </row>
    <row r="8" spans="1:8" ht="12.75">
      <c r="A8" s="23" t="s">
        <v>50</v>
      </c>
      <c r="B8" s="24">
        <v>447471019006</v>
      </c>
      <c r="C8" s="24">
        <v>464858411807</v>
      </c>
      <c r="D8" s="24">
        <v>512415609211</v>
      </c>
      <c r="E8" s="24">
        <v>583030524489</v>
      </c>
      <c r="F8" s="24">
        <v>622827062949</v>
      </c>
      <c r="G8" s="24">
        <v>687597998554</v>
      </c>
      <c r="H8" s="24"/>
    </row>
    <row r="9" spans="1:8" ht="12.75">
      <c r="A9" s="23" t="s">
        <v>62</v>
      </c>
      <c r="B9" s="24">
        <v>6794951034</v>
      </c>
      <c r="C9" s="24">
        <v>6521822570</v>
      </c>
      <c r="D9" s="24">
        <v>6349217158</v>
      </c>
      <c r="E9" s="24">
        <v>6904386479</v>
      </c>
      <c r="F9" s="24">
        <v>7438345526</v>
      </c>
      <c r="G9" s="24">
        <v>7544938253</v>
      </c>
      <c r="H9" s="24"/>
    </row>
    <row r="10" spans="1:8" ht="12.75">
      <c r="A10" s="23" t="s">
        <v>63</v>
      </c>
      <c r="B10" s="24">
        <v>131970903388</v>
      </c>
      <c r="C10" s="24">
        <v>139867895840</v>
      </c>
      <c r="D10" s="24">
        <v>156525280348</v>
      </c>
      <c r="E10" s="24">
        <v>192218246443</v>
      </c>
      <c r="F10" s="24">
        <v>201028901090</v>
      </c>
      <c r="G10" s="24">
        <v>207117142513</v>
      </c>
      <c r="H10" s="24"/>
    </row>
    <row r="11" spans="1:8" ht="12.75">
      <c r="A11" s="23" t="s">
        <v>64</v>
      </c>
      <c r="B11" s="24">
        <v>19937608070</v>
      </c>
      <c r="C11" s="24">
        <v>19603570722</v>
      </c>
      <c r="D11" s="24">
        <v>18890157753</v>
      </c>
      <c r="E11" s="24">
        <v>20380366737</v>
      </c>
      <c r="F11" s="24">
        <v>23079606029</v>
      </c>
      <c r="G11" s="24">
        <v>24761571052</v>
      </c>
      <c r="H11" s="24"/>
    </row>
    <row r="12" spans="1:8" ht="12.75">
      <c r="A12" s="23" t="s">
        <v>65</v>
      </c>
      <c r="B12" s="24">
        <v>121409331379</v>
      </c>
      <c r="C12" s="24">
        <v>119724426895</v>
      </c>
      <c r="D12" s="24">
        <v>123414739966</v>
      </c>
      <c r="E12" s="24">
        <v>140422441675</v>
      </c>
      <c r="F12" s="24">
        <v>148587391180</v>
      </c>
      <c r="G12" s="24">
        <v>163080153260</v>
      </c>
      <c r="H12" s="24"/>
    </row>
    <row r="13" spans="1:8" ht="12.75">
      <c r="A13" s="23" t="s">
        <v>100</v>
      </c>
      <c r="B13" s="37">
        <v>165168271760</v>
      </c>
      <c r="C13" s="37">
        <v>177817178089</v>
      </c>
      <c r="D13" s="37">
        <v>206088675603</v>
      </c>
      <c r="E13" s="37">
        <v>221374338643</v>
      </c>
      <c r="F13" s="37">
        <v>241017190382</v>
      </c>
      <c r="G13" s="37">
        <v>283389869883</v>
      </c>
      <c r="H13" s="37"/>
    </row>
    <row r="14" ht="12.75">
      <c r="A14" s="25"/>
    </row>
    <row r="15" spans="1:3" ht="27" thickBot="1">
      <c r="A15" s="25"/>
      <c r="B15" s="18" t="s">
        <v>99</v>
      </c>
      <c r="C15" s="88" t="s">
        <v>67</v>
      </c>
    </row>
    <row r="16" spans="1:3" ht="13.5" thickTop="1">
      <c r="A16" s="23" t="s">
        <v>50</v>
      </c>
      <c r="B16" s="69">
        <f aca="true" t="shared" si="0" ref="B16:B21">SUM(B8:G8)</f>
        <v>3318200626016</v>
      </c>
      <c r="C16" s="70"/>
    </row>
    <row r="17" spans="1:3" ht="12.75">
      <c r="A17" s="81" t="s">
        <v>62</v>
      </c>
      <c r="B17" s="71">
        <f t="shared" si="0"/>
        <v>41553661020</v>
      </c>
      <c r="C17" s="67">
        <f>(B17/$B$16)*100</f>
        <v>1.2522950147800869</v>
      </c>
    </row>
    <row r="18" spans="1:3" ht="12.75">
      <c r="A18" s="81" t="s">
        <v>63</v>
      </c>
      <c r="B18" s="71">
        <f t="shared" si="0"/>
        <v>1028728369622</v>
      </c>
      <c r="C18" s="67">
        <f>(B18/$B$16)*100</f>
        <v>31.002597056861614</v>
      </c>
    </row>
    <row r="19" spans="1:3" ht="12.75">
      <c r="A19" s="81" t="s">
        <v>64</v>
      </c>
      <c r="B19" s="71">
        <f t="shared" si="0"/>
        <v>126652880363</v>
      </c>
      <c r="C19" s="67">
        <f>(B19/$B$16)*100</f>
        <v>3.8169144858207646</v>
      </c>
    </row>
    <row r="20" spans="1:3" ht="12.75">
      <c r="A20" s="81" t="s">
        <v>65</v>
      </c>
      <c r="B20" s="71">
        <f t="shared" si="0"/>
        <v>816638484355</v>
      </c>
      <c r="C20" s="67">
        <f>(B20/$B$16)*100</f>
        <v>24.610883318875675</v>
      </c>
    </row>
    <row r="21" spans="1:3" ht="12.75">
      <c r="A21" s="81" t="s">
        <v>100</v>
      </c>
      <c r="B21" s="71">
        <f t="shared" si="0"/>
        <v>1294855524360</v>
      </c>
      <c r="C21" s="67">
        <f>(B21/$B$16)*100</f>
        <v>39.0228220140706</v>
      </c>
    </row>
    <row r="22" spans="1:3" ht="12.75">
      <c r="A22" s="25"/>
      <c r="B22" s="66"/>
      <c r="C22" s="68"/>
    </row>
    <row r="26" ht="12.75">
      <c r="A26" s="24"/>
    </row>
    <row r="28" ht="12.75">
      <c r="A28" s="24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bestFit="1" customWidth="1"/>
    <col min="2" max="12" width="10.7109375" style="0" customWidth="1"/>
    <col min="14" max="22" width="10.7109375" style="0" customWidth="1"/>
  </cols>
  <sheetData>
    <row r="1" ht="15">
      <c r="A1" s="43" t="s">
        <v>118</v>
      </c>
    </row>
    <row r="2" ht="12.75">
      <c r="A2" s="35" t="s">
        <v>119</v>
      </c>
    </row>
    <row r="3" ht="12.75">
      <c r="A3" t="s">
        <v>120</v>
      </c>
    </row>
    <row r="4" ht="12.75">
      <c r="A4" s="42" t="s">
        <v>121</v>
      </c>
    </row>
    <row r="5" ht="12.75">
      <c r="A5" s="2"/>
    </row>
    <row r="6" ht="12.75">
      <c r="A6" s="25" t="s">
        <v>49</v>
      </c>
    </row>
    <row r="7" spans="2:12" ht="12.75">
      <c r="B7" s="1" t="s">
        <v>1</v>
      </c>
      <c r="C7" s="1" t="s">
        <v>10</v>
      </c>
      <c r="D7" s="1" t="s">
        <v>11</v>
      </c>
      <c r="E7" s="1" t="s">
        <v>12</v>
      </c>
      <c r="F7" s="1" t="s">
        <v>13</v>
      </c>
      <c r="G7" s="1" t="s">
        <v>14</v>
      </c>
      <c r="H7" s="1" t="s">
        <v>15</v>
      </c>
      <c r="I7" s="1" t="s">
        <v>16</v>
      </c>
      <c r="J7" s="1" t="s">
        <v>17</v>
      </c>
      <c r="K7" s="1" t="s">
        <v>18</v>
      </c>
      <c r="L7" s="1" t="s">
        <v>50</v>
      </c>
    </row>
    <row r="8" spans="1:12" ht="12.75">
      <c r="A8" s="89">
        <v>1970</v>
      </c>
      <c r="B8" s="3">
        <v>4653</v>
      </c>
      <c r="C8" s="3">
        <v>406</v>
      </c>
      <c r="D8" s="3">
        <v>637</v>
      </c>
      <c r="E8" s="3">
        <v>240</v>
      </c>
      <c r="F8" s="3" t="s">
        <v>51</v>
      </c>
      <c r="G8" s="3">
        <v>264</v>
      </c>
      <c r="H8" s="3">
        <v>150</v>
      </c>
      <c r="I8" s="3">
        <v>373</v>
      </c>
      <c r="J8" s="3">
        <v>67</v>
      </c>
      <c r="K8" s="3"/>
      <c r="L8" s="3">
        <v>43205</v>
      </c>
    </row>
    <row r="9" spans="1:12" ht="12.75">
      <c r="A9" s="89">
        <f aca="true" t="shared" si="0" ref="A9:A35">A8+1</f>
        <v>1971</v>
      </c>
      <c r="B9" s="3">
        <v>4055</v>
      </c>
      <c r="C9" s="3">
        <v>424</v>
      </c>
      <c r="D9" s="3">
        <v>681</v>
      </c>
      <c r="E9" s="3">
        <v>315</v>
      </c>
      <c r="F9" s="3" t="s">
        <v>51</v>
      </c>
      <c r="G9" s="3">
        <v>263</v>
      </c>
      <c r="H9" s="3">
        <v>144</v>
      </c>
      <c r="I9" s="3">
        <v>340</v>
      </c>
      <c r="J9" s="3">
        <v>72</v>
      </c>
      <c r="K9" s="3"/>
      <c r="L9" s="3">
        <v>44129</v>
      </c>
    </row>
    <row r="10" spans="1:12" ht="12.75">
      <c r="A10" s="89">
        <f t="shared" si="0"/>
        <v>1972</v>
      </c>
      <c r="B10" s="3">
        <v>4963</v>
      </c>
      <c r="C10" s="3">
        <v>489</v>
      </c>
      <c r="D10" s="3">
        <v>735</v>
      </c>
      <c r="E10" s="3">
        <v>385</v>
      </c>
      <c r="F10" s="3">
        <v>64</v>
      </c>
      <c r="G10" s="3">
        <v>308</v>
      </c>
      <c r="H10" s="3">
        <v>173</v>
      </c>
      <c r="I10" s="3">
        <v>366</v>
      </c>
      <c r="J10" s="3">
        <v>128</v>
      </c>
      <c r="K10" s="3"/>
      <c r="L10" s="3">
        <v>49794</v>
      </c>
    </row>
    <row r="11" spans="1:12" ht="12.75">
      <c r="A11" s="89">
        <f t="shared" si="0"/>
        <v>1973</v>
      </c>
      <c r="B11" s="3">
        <v>8318</v>
      </c>
      <c r="C11" s="3">
        <v>740</v>
      </c>
      <c r="D11" s="3">
        <v>1237</v>
      </c>
      <c r="E11" s="3">
        <v>684</v>
      </c>
      <c r="F11" s="3">
        <v>690</v>
      </c>
      <c r="G11" s="3">
        <v>442</v>
      </c>
      <c r="H11" s="3">
        <v>256</v>
      </c>
      <c r="I11" s="3">
        <v>495</v>
      </c>
      <c r="J11" s="3">
        <v>157</v>
      </c>
      <c r="K11" s="3"/>
      <c r="L11" s="3">
        <v>71408</v>
      </c>
    </row>
    <row r="12" spans="1:12" ht="12.75">
      <c r="A12" s="89">
        <f t="shared" si="0"/>
        <v>1974</v>
      </c>
      <c r="B12" s="3">
        <v>10679</v>
      </c>
      <c r="C12" s="3">
        <v>882</v>
      </c>
      <c r="D12" s="3">
        <v>1546</v>
      </c>
      <c r="E12" s="3">
        <v>988</v>
      </c>
      <c r="F12" s="3">
        <v>807</v>
      </c>
      <c r="G12" s="3">
        <v>531</v>
      </c>
      <c r="H12" s="3">
        <v>369</v>
      </c>
      <c r="I12" s="3">
        <v>747</v>
      </c>
      <c r="J12" s="3">
        <v>377</v>
      </c>
      <c r="K12" s="17">
        <v>1427.3</v>
      </c>
      <c r="L12" s="3">
        <v>98565</v>
      </c>
    </row>
    <row r="13" spans="1:12" ht="12.75">
      <c r="A13" s="89">
        <f t="shared" si="0"/>
        <v>1975</v>
      </c>
      <c r="B13" s="3">
        <v>9563</v>
      </c>
      <c r="C13" s="3">
        <v>808</v>
      </c>
      <c r="D13" s="3">
        <v>1762</v>
      </c>
      <c r="E13" s="3">
        <v>994</v>
      </c>
      <c r="F13" s="3">
        <v>304</v>
      </c>
      <c r="G13" s="3">
        <v>810</v>
      </c>
      <c r="H13" s="3">
        <v>357</v>
      </c>
      <c r="I13" s="3">
        <v>832</v>
      </c>
      <c r="J13" s="3">
        <v>393</v>
      </c>
      <c r="K13" s="17">
        <v>1660.9</v>
      </c>
      <c r="L13" s="3">
        <v>107648</v>
      </c>
    </row>
    <row r="14" spans="1:12" ht="12.75">
      <c r="A14" s="89">
        <f t="shared" si="0"/>
        <v>1976</v>
      </c>
      <c r="B14" s="3">
        <v>10150</v>
      </c>
      <c r="C14" s="3">
        <v>1115</v>
      </c>
      <c r="D14" s="3">
        <v>2015</v>
      </c>
      <c r="E14" s="3">
        <v>965</v>
      </c>
      <c r="F14" s="3">
        <v>135</v>
      </c>
      <c r="G14" s="3">
        <v>1036</v>
      </c>
      <c r="H14" s="3">
        <v>347</v>
      </c>
      <c r="I14" s="3">
        <v>819</v>
      </c>
      <c r="J14" s="3">
        <v>536</v>
      </c>
      <c r="K14" s="17">
        <v>1635.7</v>
      </c>
      <c r="L14" s="3">
        <v>115074</v>
      </c>
    </row>
    <row r="15" spans="1:12" ht="12.75">
      <c r="A15" s="89">
        <f t="shared" si="0"/>
        <v>1977</v>
      </c>
      <c r="B15" s="3">
        <v>10532</v>
      </c>
      <c r="C15" s="3">
        <v>1291</v>
      </c>
      <c r="D15" s="3">
        <v>2371</v>
      </c>
      <c r="E15" s="3">
        <v>1172</v>
      </c>
      <c r="F15" s="3">
        <v>171</v>
      </c>
      <c r="G15" s="3">
        <v>763</v>
      </c>
      <c r="H15" s="3">
        <v>510</v>
      </c>
      <c r="I15" s="3">
        <v>876</v>
      </c>
      <c r="J15" s="3">
        <v>561</v>
      </c>
      <c r="K15" s="17">
        <v>1798.1</v>
      </c>
      <c r="L15" s="3">
        <v>121306</v>
      </c>
    </row>
    <row r="16" spans="1:12" ht="12.75">
      <c r="A16" s="89">
        <f t="shared" si="0"/>
        <v>1978</v>
      </c>
      <c r="B16" s="3">
        <v>12885</v>
      </c>
      <c r="C16" s="3">
        <v>1625</v>
      </c>
      <c r="D16" s="3">
        <v>3160</v>
      </c>
      <c r="E16" s="3">
        <v>1462</v>
      </c>
      <c r="F16" s="3">
        <v>824</v>
      </c>
      <c r="G16" s="3">
        <v>751</v>
      </c>
      <c r="H16" s="3">
        <v>629</v>
      </c>
      <c r="I16" s="3">
        <v>1040</v>
      </c>
      <c r="J16" s="3">
        <v>728</v>
      </c>
      <c r="K16" s="17">
        <v>2339.5</v>
      </c>
      <c r="L16" s="3">
        <v>143762</v>
      </c>
    </row>
    <row r="17" spans="1:12" ht="12.75">
      <c r="A17" s="89">
        <f t="shared" si="0"/>
        <v>1979</v>
      </c>
      <c r="B17" s="3">
        <v>17597</v>
      </c>
      <c r="C17" s="3">
        <v>2083</v>
      </c>
      <c r="D17" s="3">
        <v>4191</v>
      </c>
      <c r="E17" s="3">
        <v>2331</v>
      </c>
      <c r="F17" s="3">
        <v>1724</v>
      </c>
      <c r="G17" s="3">
        <v>981</v>
      </c>
      <c r="H17" s="3">
        <v>961</v>
      </c>
      <c r="I17" s="3">
        <v>1570</v>
      </c>
      <c r="J17" s="3">
        <v>932</v>
      </c>
      <c r="K17" s="17">
        <v>3271.3</v>
      </c>
      <c r="L17" s="3">
        <v>182007</v>
      </c>
    </row>
    <row r="18" spans="1:12" ht="12.75">
      <c r="A18" s="89">
        <f t="shared" si="0"/>
        <v>1980</v>
      </c>
      <c r="B18" s="3">
        <v>20790</v>
      </c>
      <c r="C18" s="3">
        <v>2688</v>
      </c>
      <c r="D18" s="3">
        <v>4685</v>
      </c>
      <c r="E18" s="3">
        <v>3033</v>
      </c>
      <c r="F18" s="3">
        <v>3755</v>
      </c>
      <c r="G18" s="3">
        <v>1545</v>
      </c>
      <c r="H18" s="3">
        <v>1263</v>
      </c>
      <c r="I18" s="3">
        <v>1999</v>
      </c>
      <c r="J18" s="3">
        <v>1337</v>
      </c>
      <c r="K18" s="17">
        <v>4336.7</v>
      </c>
      <c r="L18" s="3">
        <v>220781</v>
      </c>
    </row>
    <row r="19" spans="1:12" ht="12.75">
      <c r="A19" s="89">
        <f t="shared" si="0"/>
        <v>1981</v>
      </c>
      <c r="B19" s="3">
        <v>21823</v>
      </c>
      <c r="C19" s="3">
        <v>2636</v>
      </c>
      <c r="D19" s="3">
        <v>5116</v>
      </c>
      <c r="E19" s="3">
        <v>3003</v>
      </c>
      <c r="F19" s="3">
        <v>3603</v>
      </c>
      <c r="G19" s="3">
        <v>1302</v>
      </c>
      <c r="H19" s="3">
        <v>1170</v>
      </c>
      <c r="I19" s="3">
        <v>1787</v>
      </c>
      <c r="J19" s="3">
        <v>1537</v>
      </c>
      <c r="K19" s="17">
        <v>4304.8</v>
      </c>
      <c r="L19" s="3">
        <v>233739</v>
      </c>
    </row>
    <row r="20" spans="1:12" ht="12.75">
      <c r="A20" s="89">
        <f t="shared" si="0"/>
        <v>1982</v>
      </c>
      <c r="B20" s="3">
        <v>20966</v>
      </c>
      <c r="C20" s="3">
        <v>2453</v>
      </c>
      <c r="D20" s="3">
        <v>5529</v>
      </c>
      <c r="E20" s="3">
        <v>3214</v>
      </c>
      <c r="F20" s="3">
        <v>2912</v>
      </c>
      <c r="G20" s="3">
        <v>2025</v>
      </c>
      <c r="H20" s="3">
        <v>915</v>
      </c>
      <c r="I20" s="3">
        <v>1854</v>
      </c>
      <c r="J20" s="3">
        <v>1736</v>
      </c>
      <c r="K20" s="17">
        <v>4367.4</v>
      </c>
      <c r="L20" s="3">
        <v>212274</v>
      </c>
    </row>
    <row r="21" spans="1:12" ht="12.75">
      <c r="A21" s="89">
        <f t="shared" si="0"/>
        <v>1983</v>
      </c>
      <c r="B21" s="3">
        <v>21894</v>
      </c>
      <c r="C21" s="3">
        <v>2563</v>
      </c>
      <c r="D21" s="3">
        <v>5925</v>
      </c>
      <c r="E21" s="3">
        <v>3759</v>
      </c>
      <c r="F21" s="3">
        <v>2173</v>
      </c>
      <c r="G21" s="3">
        <v>1466</v>
      </c>
      <c r="H21" s="3">
        <v>1063</v>
      </c>
      <c r="I21" s="3">
        <v>1807</v>
      </c>
      <c r="J21" s="3">
        <v>1684</v>
      </c>
      <c r="K21" s="17">
        <v>4666.7</v>
      </c>
      <c r="L21" s="3">
        <v>200527</v>
      </c>
    </row>
    <row r="22" spans="1:12" ht="12.75">
      <c r="A22" s="89">
        <f t="shared" si="0"/>
        <v>1984</v>
      </c>
      <c r="B22" s="3">
        <v>23575</v>
      </c>
      <c r="C22" s="3">
        <v>3062</v>
      </c>
      <c r="D22" s="3">
        <v>5983</v>
      </c>
      <c r="E22" s="3">
        <v>3675</v>
      </c>
      <c r="F22" s="3">
        <v>3004</v>
      </c>
      <c r="G22" s="3">
        <v>1217</v>
      </c>
      <c r="H22" s="3">
        <v>1113</v>
      </c>
      <c r="I22" s="3">
        <v>1766</v>
      </c>
      <c r="J22" s="3">
        <v>1856</v>
      </c>
      <c r="K22" s="17">
        <v>5003.4</v>
      </c>
      <c r="L22" s="3">
        <v>217889</v>
      </c>
    </row>
    <row r="23" spans="1:12" ht="12.75">
      <c r="A23" s="89">
        <f t="shared" si="0"/>
        <v>1985</v>
      </c>
      <c r="B23" s="3">
        <v>22631</v>
      </c>
      <c r="C23" s="3">
        <v>2786</v>
      </c>
      <c r="D23" s="3">
        <v>5956</v>
      </c>
      <c r="E23" s="3">
        <v>3476</v>
      </c>
      <c r="F23" s="3">
        <v>3856</v>
      </c>
      <c r="G23" s="3">
        <v>795</v>
      </c>
      <c r="H23" s="3">
        <v>849</v>
      </c>
      <c r="I23" s="3">
        <v>1379</v>
      </c>
      <c r="J23" s="3">
        <v>1539</v>
      </c>
      <c r="K23" s="17">
        <v>4700</v>
      </c>
      <c r="L23" s="3">
        <v>213146</v>
      </c>
    </row>
    <row r="24" spans="1:12" ht="12.75">
      <c r="A24" s="89">
        <f t="shared" si="0"/>
        <v>1986</v>
      </c>
      <c r="B24" s="3">
        <v>26882</v>
      </c>
      <c r="C24" s="3">
        <v>3030</v>
      </c>
      <c r="D24" s="3">
        <v>6355</v>
      </c>
      <c r="E24" s="3">
        <v>3380</v>
      </c>
      <c r="F24" s="3">
        <v>3106</v>
      </c>
      <c r="G24" s="3">
        <v>946</v>
      </c>
      <c r="H24" s="3">
        <v>936</v>
      </c>
      <c r="I24" s="3">
        <v>1363</v>
      </c>
      <c r="J24" s="3">
        <v>1730</v>
      </c>
      <c r="K24" s="17">
        <v>5524.3</v>
      </c>
      <c r="L24" s="3">
        <v>217292</v>
      </c>
    </row>
    <row r="25" spans="1:12" ht="12.75">
      <c r="A25" s="89">
        <f t="shared" si="0"/>
        <v>1987</v>
      </c>
      <c r="B25" s="3">
        <v>28249</v>
      </c>
      <c r="C25" s="3">
        <v>3983</v>
      </c>
      <c r="D25" s="3">
        <v>8099</v>
      </c>
      <c r="E25" s="3">
        <v>4053</v>
      </c>
      <c r="F25" s="3">
        <v>3497</v>
      </c>
      <c r="G25" s="3">
        <v>767</v>
      </c>
      <c r="H25" s="3">
        <v>1544</v>
      </c>
      <c r="I25" s="3">
        <v>1599</v>
      </c>
      <c r="J25" s="3">
        <v>1897</v>
      </c>
      <c r="K25" s="17">
        <v>7412.8</v>
      </c>
      <c r="L25" s="3">
        <v>252884</v>
      </c>
    </row>
    <row r="26" spans="1:12" ht="12.75">
      <c r="A26" s="89">
        <f t="shared" si="0"/>
        <v>1988</v>
      </c>
      <c r="B26" s="3">
        <v>37620</v>
      </c>
      <c r="C26" s="3">
        <v>5656</v>
      </c>
      <c r="D26" s="3">
        <v>11257</v>
      </c>
      <c r="E26" s="3">
        <v>5739</v>
      </c>
      <c r="F26" s="3">
        <v>5017</v>
      </c>
      <c r="G26" s="3">
        <v>1047</v>
      </c>
      <c r="H26" s="3">
        <v>1892</v>
      </c>
      <c r="I26" s="3">
        <v>1875</v>
      </c>
      <c r="J26" s="3">
        <v>2141</v>
      </c>
      <c r="K26" s="17">
        <v>12129.1</v>
      </c>
      <c r="L26" s="3">
        <v>319413</v>
      </c>
    </row>
    <row r="27" spans="1:12" ht="12.75">
      <c r="A27" s="89">
        <f t="shared" si="0"/>
        <v>1989</v>
      </c>
      <c r="B27" s="3">
        <v>44584</v>
      </c>
      <c r="C27" s="3">
        <v>6304</v>
      </c>
      <c r="D27" s="3">
        <v>13478</v>
      </c>
      <c r="E27" s="3">
        <v>7353</v>
      </c>
      <c r="F27" s="3">
        <v>5807</v>
      </c>
      <c r="G27" s="3">
        <v>1256</v>
      </c>
      <c r="H27" s="3">
        <v>2292</v>
      </c>
      <c r="I27" s="3">
        <v>2206</v>
      </c>
      <c r="J27" s="3">
        <v>2875</v>
      </c>
      <c r="K27" s="17">
        <v>11334.5</v>
      </c>
      <c r="L27" s="3">
        <v>363807</v>
      </c>
    </row>
    <row r="28" spans="1:12" ht="12.75">
      <c r="A28" s="89">
        <f t="shared" si="0"/>
        <v>1990</v>
      </c>
      <c r="B28" s="3">
        <v>48585</v>
      </c>
      <c r="C28" s="3">
        <v>6841</v>
      </c>
      <c r="D28" s="3">
        <v>14399</v>
      </c>
      <c r="E28" s="3">
        <v>8019</v>
      </c>
      <c r="F28" s="3">
        <v>4807</v>
      </c>
      <c r="G28" s="3">
        <v>1897</v>
      </c>
      <c r="H28" s="3">
        <v>2991</v>
      </c>
      <c r="I28" s="3">
        <v>2471</v>
      </c>
      <c r="J28" s="3">
        <v>3425</v>
      </c>
      <c r="K28" s="17">
        <v>11490.8</v>
      </c>
      <c r="L28" s="3">
        <v>393106</v>
      </c>
    </row>
    <row r="29" spans="1:12" ht="12.75">
      <c r="A29" s="89">
        <f t="shared" si="0"/>
        <v>1991</v>
      </c>
      <c r="B29" s="3">
        <v>48146</v>
      </c>
      <c r="C29" s="3">
        <v>8140</v>
      </c>
      <c r="D29" s="3">
        <v>15518</v>
      </c>
      <c r="E29" s="3">
        <v>8808</v>
      </c>
      <c r="F29" s="3">
        <v>6287</v>
      </c>
      <c r="G29" s="3">
        <v>1892</v>
      </c>
      <c r="H29" s="3">
        <v>3758</v>
      </c>
      <c r="I29" s="3">
        <v>2269</v>
      </c>
      <c r="J29" s="3">
        <v>3902</v>
      </c>
      <c r="K29" s="17">
        <v>13182.5</v>
      </c>
      <c r="L29" s="3">
        <v>421743</v>
      </c>
    </row>
    <row r="30" spans="1:12" ht="12.75">
      <c r="A30" s="89">
        <f t="shared" si="0"/>
        <v>1992</v>
      </c>
      <c r="B30" s="3">
        <v>47764</v>
      </c>
      <c r="C30" s="3">
        <v>9069</v>
      </c>
      <c r="D30" s="3">
        <v>14630</v>
      </c>
      <c r="E30" s="3">
        <v>9620</v>
      </c>
      <c r="F30" s="3">
        <v>7470</v>
      </c>
      <c r="G30" s="3">
        <v>2778</v>
      </c>
      <c r="H30" s="3">
        <v>3982</v>
      </c>
      <c r="I30" s="3">
        <v>2753</v>
      </c>
      <c r="J30" s="3">
        <v>4396</v>
      </c>
      <c r="K30" s="17">
        <v>15250.8</v>
      </c>
      <c r="L30" s="3">
        <v>447366</v>
      </c>
    </row>
    <row r="31" spans="1:12" ht="12.75">
      <c r="A31" s="89">
        <f t="shared" si="0"/>
        <v>1993</v>
      </c>
      <c r="B31" s="3">
        <v>47949</v>
      </c>
      <c r="C31" s="3">
        <v>9873</v>
      </c>
      <c r="D31" s="3">
        <v>14776</v>
      </c>
      <c r="E31" s="3">
        <v>11676</v>
      </c>
      <c r="F31" s="3">
        <v>8767</v>
      </c>
      <c r="G31" s="3">
        <v>2922</v>
      </c>
      <c r="H31" s="3">
        <v>3768</v>
      </c>
      <c r="I31" s="3">
        <v>3529</v>
      </c>
      <c r="J31" s="3">
        <v>6064</v>
      </c>
      <c r="K31" s="17">
        <v>16168.5</v>
      </c>
      <c r="L31" s="3">
        <v>465353</v>
      </c>
    </row>
    <row r="32" spans="1:12" ht="12.75">
      <c r="A32" s="89">
        <f t="shared" si="0"/>
        <v>1994</v>
      </c>
      <c r="B32" s="3">
        <v>53481</v>
      </c>
      <c r="C32" s="3">
        <v>11445</v>
      </c>
      <c r="D32" s="3">
        <v>18028</v>
      </c>
      <c r="E32" s="3">
        <v>13022</v>
      </c>
      <c r="F32" s="3">
        <v>9287</v>
      </c>
      <c r="G32" s="3">
        <v>2811</v>
      </c>
      <c r="H32" s="3">
        <v>4861</v>
      </c>
      <c r="I32" s="3">
        <v>3888</v>
      </c>
      <c r="J32" s="3">
        <v>6964</v>
      </c>
      <c r="K32" s="17">
        <v>17108.4</v>
      </c>
      <c r="L32" s="3">
        <v>512397</v>
      </c>
    </row>
    <row r="33" spans="1:12" ht="12.75">
      <c r="A33" s="89">
        <f t="shared" si="0"/>
        <v>1995</v>
      </c>
      <c r="B33" s="3">
        <v>64298</v>
      </c>
      <c r="C33" s="3">
        <v>14220</v>
      </c>
      <c r="D33" s="3">
        <v>25413</v>
      </c>
      <c r="E33" s="3">
        <v>15318</v>
      </c>
      <c r="F33" s="3">
        <v>11748</v>
      </c>
      <c r="G33" s="3">
        <v>3395</v>
      </c>
      <c r="H33" s="3">
        <v>6402</v>
      </c>
      <c r="I33" s="3">
        <v>5294</v>
      </c>
      <c r="J33" s="3">
        <v>8818</v>
      </c>
      <c r="K33" s="17">
        <v>19290</v>
      </c>
      <c r="L33" s="3">
        <v>583451</v>
      </c>
    </row>
    <row r="34" spans="1:12" ht="12.75">
      <c r="A34" s="89">
        <f t="shared" si="0"/>
        <v>1996</v>
      </c>
      <c r="B34" s="3">
        <v>67536</v>
      </c>
      <c r="C34" s="3">
        <v>13956</v>
      </c>
      <c r="D34" s="3">
        <v>26583</v>
      </c>
      <c r="E34" s="3">
        <v>16686</v>
      </c>
      <c r="F34" s="3">
        <v>11978</v>
      </c>
      <c r="G34" s="3">
        <v>3965</v>
      </c>
      <c r="H34" s="3">
        <v>7211</v>
      </c>
      <c r="I34" s="3">
        <v>6125</v>
      </c>
      <c r="J34" s="3">
        <v>8521</v>
      </c>
      <c r="K34" s="17">
        <v>18460.5</v>
      </c>
      <c r="L34" s="3">
        <v>622949</v>
      </c>
    </row>
    <row r="35" spans="1:12" ht="12.75">
      <c r="A35" s="89">
        <f t="shared" si="0"/>
        <v>1997</v>
      </c>
      <c r="B35" s="3">
        <v>65673</v>
      </c>
      <c r="C35" s="3">
        <v>15115</v>
      </c>
      <c r="D35" s="3">
        <v>25067</v>
      </c>
      <c r="E35" s="3">
        <v>17727</v>
      </c>
      <c r="F35" s="3">
        <v>12805</v>
      </c>
      <c r="G35" s="3">
        <v>4532</v>
      </c>
      <c r="H35" s="3">
        <v>7357</v>
      </c>
      <c r="I35" s="3">
        <v>7427</v>
      </c>
      <c r="J35" s="3">
        <v>10828</v>
      </c>
      <c r="K35" s="17">
        <v>20366.6</v>
      </c>
      <c r="L35" s="3">
        <v>687581</v>
      </c>
    </row>
    <row r="36" ht="12.75">
      <c r="M36" s="8"/>
    </row>
    <row r="37" spans="1:13" ht="12.75">
      <c r="A37" s="2" t="s">
        <v>48</v>
      </c>
      <c r="M37" s="8"/>
    </row>
    <row r="38" spans="1:13" ht="13.5" thickBot="1">
      <c r="A38" s="22"/>
      <c r="B38" s="90" t="str">
        <f aca="true" t="shared" si="1" ref="B38:K38">B7</f>
        <v>Japan</v>
      </c>
      <c r="C38" s="90" t="str">
        <f t="shared" si="1"/>
        <v>Hong Kong</v>
      </c>
      <c r="D38" s="90" t="str">
        <f t="shared" si="1"/>
        <v>Korea</v>
      </c>
      <c r="E38" s="90" t="str">
        <f t="shared" si="1"/>
        <v>Singapore</v>
      </c>
      <c r="F38" s="90" t="str">
        <f t="shared" si="1"/>
        <v>China</v>
      </c>
      <c r="G38" s="90" t="str">
        <f t="shared" si="1"/>
        <v>Indonesia</v>
      </c>
      <c r="H38" s="90" t="str">
        <f t="shared" si="1"/>
        <v>Thailand</v>
      </c>
      <c r="I38" s="90" t="str">
        <f t="shared" si="1"/>
        <v>Philippines</v>
      </c>
      <c r="J38" s="90" t="str">
        <f t="shared" si="1"/>
        <v>Malaysia</v>
      </c>
      <c r="K38" s="90" t="str">
        <f t="shared" si="1"/>
        <v>Taiwan</v>
      </c>
      <c r="M38" s="8"/>
    </row>
    <row r="39" spans="1:13" ht="13.5" thickTop="1">
      <c r="A39" s="91">
        <f>A8</f>
        <v>1970</v>
      </c>
      <c r="B39" s="92">
        <f aca="true" t="shared" si="2" ref="B39:E66">(B8/$L8)*100</f>
        <v>10.769586853373452</v>
      </c>
      <c r="C39" s="92">
        <f t="shared" si="2"/>
        <v>0.9397060525402153</v>
      </c>
      <c r="D39" s="92">
        <f t="shared" si="2"/>
        <v>1.4743663927786137</v>
      </c>
      <c r="E39" s="92">
        <f t="shared" si="2"/>
        <v>0.555491262585349</v>
      </c>
      <c r="F39" s="92"/>
      <c r="G39" s="92">
        <f aca="true" t="shared" si="3" ref="G39:J66">(G8/$L8)*100</f>
        <v>0.6110403888438839</v>
      </c>
      <c r="H39" s="92">
        <f t="shared" si="3"/>
        <v>0.34718203911584306</v>
      </c>
      <c r="I39" s="92">
        <f t="shared" si="3"/>
        <v>0.8633260039347298</v>
      </c>
      <c r="J39" s="92">
        <f t="shared" si="3"/>
        <v>0.1550746441384099</v>
      </c>
      <c r="K39" s="92"/>
      <c r="M39" s="8"/>
    </row>
    <row r="40" spans="1:11" ht="12.75">
      <c r="A40" s="91">
        <f aca="true" t="shared" si="4" ref="A40:A66">A9</f>
        <v>1971</v>
      </c>
      <c r="B40" s="30">
        <f t="shared" si="2"/>
        <v>9.188968705386479</v>
      </c>
      <c r="C40" s="30">
        <f t="shared" si="2"/>
        <v>0.9608194158036666</v>
      </c>
      <c r="D40" s="30">
        <f t="shared" si="2"/>
        <v>1.5432028824582473</v>
      </c>
      <c r="E40" s="30">
        <f t="shared" si="2"/>
        <v>0.7138163112692334</v>
      </c>
      <c r="F40" s="30"/>
      <c r="G40" s="30">
        <f t="shared" si="3"/>
        <v>0.5959799678216139</v>
      </c>
      <c r="H40" s="30">
        <f t="shared" si="3"/>
        <v>0.3263160280087924</v>
      </c>
      <c r="I40" s="30">
        <f t="shared" si="3"/>
        <v>0.7704683994652043</v>
      </c>
      <c r="J40" s="30">
        <f t="shared" si="3"/>
        <v>0.1631580140043962</v>
      </c>
      <c r="K40" s="30"/>
    </row>
    <row r="41" spans="1:11" ht="12.75">
      <c r="A41" s="91">
        <f t="shared" si="4"/>
        <v>1972</v>
      </c>
      <c r="B41" s="30">
        <f t="shared" si="2"/>
        <v>9.967064304936338</v>
      </c>
      <c r="C41" s="30">
        <f t="shared" si="2"/>
        <v>0.9820460296421255</v>
      </c>
      <c r="D41" s="30">
        <f t="shared" si="2"/>
        <v>1.4760814555970598</v>
      </c>
      <c r="E41" s="30">
        <f t="shared" si="2"/>
        <v>0.7731855243603647</v>
      </c>
      <c r="F41" s="30">
        <f aca="true" t="shared" si="5" ref="F41:F66">(F10/$L10)*100</f>
        <v>0.12852954171185285</v>
      </c>
      <c r="G41" s="30">
        <f t="shared" si="3"/>
        <v>0.6185484194882918</v>
      </c>
      <c r="H41" s="30">
        <f t="shared" si="3"/>
        <v>0.3474314174398522</v>
      </c>
      <c r="I41" s="30">
        <f t="shared" si="3"/>
        <v>0.7350283166646584</v>
      </c>
      <c r="J41" s="30">
        <f t="shared" si="3"/>
        <v>0.2570590834237057</v>
      </c>
      <c r="K41" s="30"/>
    </row>
    <row r="42" spans="1:11" ht="12.75">
      <c r="A42" s="91">
        <f t="shared" si="4"/>
        <v>1973</v>
      </c>
      <c r="B42" s="30">
        <f t="shared" si="2"/>
        <v>11.648554783777728</v>
      </c>
      <c r="C42" s="30">
        <f t="shared" si="2"/>
        <v>1.036298453954739</v>
      </c>
      <c r="D42" s="30">
        <f t="shared" si="2"/>
        <v>1.7322989020838002</v>
      </c>
      <c r="E42" s="30">
        <f t="shared" si="2"/>
        <v>0.9578758682500561</v>
      </c>
      <c r="F42" s="30">
        <f t="shared" si="5"/>
        <v>0.9662782881469865</v>
      </c>
      <c r="G42" s="30">
        <f t="shared" si="3"/>
        <v>0.6189782657405333</v>
      </c>
      <c r="H42" s="30">
        <f t="shared" si="3"/>
        <v>0.35850324893569346</v>
      </c>
      <c r="I42" s="30">
        <f t="shared" si="3"/>
        <v>0.6931996414967511</v>
      </c>
      <c r="J42" s="30">
        <f t="shared" si="3"/>
        <v>0.21986332063634326</v>
      </c>
      <c r="K42" s="30"/>
    </row>
    <row r="43" spans="1:11" ht="12.75">
      <c r="A43" s="91">
        <f t="shared" si="4"/>
        <v>1974</v>
      </c>
      <c r="B43" s="30">
        <f t="shared" si="2"/>
        <v>10.834474712118906</v>
      </c>
      <c r="C43" s="30">
        <f t="shared" si="2"/>
        <v>0.8948409678892102</v>
      </c>
      <c r="D43" s="30">
        <f t="shared" si="2"/>
        <v>1.5685080911073912</v>
      </c>
      <c r="E43" s="30">
        <f t="shared" si="2"/>
        <v>1.0023842134631968</v>
      </c>
      <c r="F43" s="30">
        <f t="shared" si="5"/>
        <v>0.818749048851012</v>
      </c>
      <c r="G43" s="30">
        <f t="shared" si="3"/>
        <v>0.5387307867904428</v>
      </c>
      <c r="H43" s="30">
        <f t="shared" si="3"/>
        <v>0.37437224166793487</v>
      </c>
      <c r="I43" s="30">
        <f t="shared" si="3"/>
        <v>0.7578755136204535</v>
      </c>
      <c r="J43" s="30">
        <f t="shared" si="3"/>
        <v>0.3824887130320093</v>
      </c>
      <c r="K43" s="30">
        <f aca="true" t="shared" si="6" ref="K43:K66">(K12/$L12)*100</f>
        <v>1.448079947242936</v>
      </c>
    </row>
    <row r="44" spans="1:11" ht="12.75">
      <c r="A44" s="91">
        <f t="shared" si="4"/>
        <v>1975</v>
      </c>
      <c r="B44" s="30">
        <f t="shared" si="2"/>
        <v>8.883583531510107</v>
      </c>
      <c r="C44" s="30">
        <f t="shared" si="2"/>
        <v>0.7505945303210464</v>
      </c>
      <c r="D44" s="30">
        <f t="shared" si="2"/>
        <v>1.6368162901307968</v>
      </c>
      <c r="E44" s="30">
        <f t="shared" si="2"/>
        <v>0.9233799048751486</v>
      </c>
      <c r="F44" s="30">
        <f t="shared" si="5"/>
        <v>0.28240190249702735</v>
      </c>
      <c r="G44" s="30">
        <f t="shared" si="3"/>
        <v>0.7524524375743162</v>
      </c>
      <c r="H44" s="30">
        <f t="shared" si="3"/>
        <v>0.33163644470868014</v>
      </c>
      <c r="I44" s="30">
        <f t="shared" si="3"/>
        <v>0.7728894173602854</v>
      </c>
      <c r="J44" s="30">
        <f t="shared" si="3"/>
        <v>0.3650787752675386</v>
      </c>
      <c r="K44" s="30">
        <f t="shared" si="6"/>
        <v>1.5428990784780023</v>
      </c>
    </row>
    <row r="45" spans="1:11" ht="12.75">
      <c r="A45" s="91">
        <f t="shared" si="4"/>
        <v>1976</v>
      </c>
      <c r="B45" s="30">
        <f t="shared" si="2"/>
        <v>8.820411213653824</v>
      </c>
      <c r="C45" s="30">
        <f t="shared" si="2"/>
        <v>0.9689417244555677</v>
      </c>
      <c r="D45" s="30">
        <f t="shared" si="2"/>
        <v>1.7510471522672366</v>
      </c>
      <c r="E45" s="30">
        <f t="shared" si="2"/>
        <v>0.8385908198202896</v>
      </c>
      <c r="F45" s="30">
        <f t="shared" si="5"/>
        <v>0.11731581417175035</v>
      </c>
      <c r="G45" s="30">
        <f t="shared" si="3"/>
        <v>0.9002902480143212</v>
      </c>
      <c r="H45" s="30">
        <f t="shared" si="3"/>
        <v>0.3015450927229435</v>
      </c>
      <c r="I45" s="30">
        <f t="shared" si="3"/>
        <v>0.7117159393086189</v>
      </c>
      <c r="J45" s="30">
        <f t="shared" si="3"/>
        <v>0.46578723256339394</v>
      </c>
      <c r="K45" s="30">
        <f t="shared" si="6"/>
        <v>1.4214331647461633</v>
      </c>
    </row>
    <row r="46" spans="1:11" ht="12.75">
      <c r="A46" s="91">
        <f t="shared" si="4"/>
        <v>1977</v>
      </c>
      <c r="B46" s="30">
        <f t="shared" si="2"/>
        <v>8.682175654955238</v>
      </c>
      <c r="C46" s="30">
        <f t="shared" si="2"/>
        <v>1.064250737803571</v>
      </c>
      <c r="D46" s="30">
        <f t="shared" si="2"/>
        <v>1.9545611923565198</v>
      </c>
      <c r="E46" s="30">
        <f t="shared" si="2"/>
        <v>0.9661517154963482</v>
      </c>
      <c r="F46" s="30">
        <f t="shared" si="5"/>
        <v>0.14096582197088356</v>
      </c>
      <c r="G46" s="30">
        <f t="shared" si="3"/>
        <v>0.6289878489110184</v>
      </c>
      <c r="H46" s="30">
        <f t="shared" si="3"/>
        <v>0.4204243813166702</v>
      </c>
      <c r="I46" s="30">
        <f t="shared" si="3"/>
        <v>0.7221407020262807</v>
      </c>
      <c r="J46" s="30">
        <f t="shared" si="3"/>
        <v>0.46246681944833723</v>
      </c>
      <c r="K46" s="30">
        <f t="shared" si="6"/>
        <v>1.4822844706774603</v>
      </c>
    </row>
    <row r="47" spans="1:11" ht="12.75">
      <c r="A47" s="91">
        <f t="shared" si="4"/>
        <v>1978</v>
      </c>
      <c r="B47" s="30">
        <f t="shared" si="2"/>
        <v>8.962730067750865</v>
      </c>
      <c r="C47" s="30">
        <f t="shared" si="2"/>
        <v>1.13034042375593</v>
      </c>
      <c r="D47" s="30">
        <f t="shared" si="2"/>
        <v>2.1980773778884544</v>
      </c>
      <c r="E47" s="30">
        <f t="shared" si="2"/>
        <v>1.0169585843268736</v>
      </c>
      <c r="F47" s="30">
        <f t="shared" si="5"/>
        <v>0.5731695441076223</v>
      </c>
      <c r="G47" s="30">
        <f t="shared" si="3"/>
        <v>0.5223911743019714</v>
      </c>
      <c r="H47" s="30">
        <f t="shared" si="3"/>
        <v>0.4375286932569107</v>
      </c>
      <c r="I47" s="30">
        <f t="shared" si="3"/>
        <v>0.7234178712037952</v>
      </c>
      <c r="J47" s="30">
        <f t="shared" si="3"/>
        <v>0.5063925098426566</v>
      </c>
      <c r="K47" s="30">
        <f t="shared" si="6"/>
        <v>1.6273424131550758</v>
      </c>
    </row>
    <row r="48" spans="1:11" ht="12.75">
      <c r="A48" s="91">
        <f t="shared" si="4"/>
        <v>1979</v>
      </c>
      <c r="B48" s="30">
        <f t="shared" si="2"/>
        <v>9.66830946062514</v>
      </c>
      <c r="C48" s="30">
        <f t="shared" si="2"/>
        <v>1.1444614767563885</v>
      </c>
      <c r="D48" s="30">
        <f t="shared" si="2"/>
        <v>2.302658688951524</v>
      </c>
      <c r="E48" s="30">
        <f t="shared" si="2"/>
        <v>1.2807199723087574</v>
      </c>
      <c r="F48" s="30">
        <f t="shared" si="5"/>
        <v>0.9472163158559835</v>
      </c>
      <c r="G48" s="30">
        <f t="shared" si="3"/>
        <v>0.5389902586164268</v>
      </c>
      <c r="H48" s="30">
        <f t="shared" si="3"/>
        <v>0.5280016702654293</v>
      </c>
      <c r="I48" s="30">
        <f t="shared" si="3"/>
        <v>0.8626041855533029</v>
      </c>
      <c r="J48" s="30">
        <f t="shared" si="3"/>
        <v>0.512068217156483</v>
      </c>
      <c r="K48" s="30">
        <f t="shared" si="6"/>
        <v>1.7973484536309043</v>
      </c>
    </row>
    <row r="49" spans="1:11" ht="12.75">
      <c r="A49" s="91">
        <f t="shared" si="4"/>
        <v>1980</v>
      </c>
      <c r="B49" s="30">
        <f t="shared" si="2"/>
        <v>9.4165711723382</v>
      </c>
      <c r="C49" s="30">
        <f t="shared" si="2"/>
        <v>1.217496070766959</v>
      </c>
      <c r="D49" s="30">
        <f t="shared" si="2"/>
        <v>2.1220123108419657</v>
      </c>
      <c r="E49" s="30">
        <f t="shared" si="2"/>
        <v>1.3737595173497719</v>
      </c>
      <c r="F49" s="30">
        <f t="shared" si="5"/>
        <v>1.7007804113578613</v>
      </c>
      <c r="G49" s="30">
        <f t="shared" si="3"/>
        <v>0.6997884781752053</v>
      </c>
      <c r="H49" s="30">
        <f t="shared" si="3"/>
        <v>0.572060095750993</v>
      </c>
      <c r="I49" s="30">
        <f t="shared" si="3"/>
        <v>0.9054221151276606</v>
      </c>
      <c r="J49" s="30">
        <f t="shared" si="3"/>
        <v>0.6055774726991906</v>
      </c>
      <c r="K49" s="30">
        <f t="shared" si="6"/>
        <v>1.9642541704222736</v>
      </c>
    </row>
    <row r="50" spans="1:11" ht="12.75">
      <c r="A50" s="91">
        <f t="shared" si="4"/>
        <v>1981</v>
      </c>
      <c r="B50" s="30">
        <f t="shared" si="2"/>
        <v>9.336482144614292</v>
      </c>
      <c r="C50" s="30">
        <f t="shared" si="2"/>
        <v>1.127753605517265</v>
      </c>
      <c r="D50" s="30">
        <f t="shared" si="2"/>
        <v>2.1887661023620364</v>
      </c>
      <c r="E50" s="30">
        <f t="shared" si="2"/>
        <v>1.2847663419455033</v>
      </c>
      <c r="F50" s="30">
        <f t="shared" si="5"/>
        <v>1.5414629137627867</v>
      </c>
      <c r="G50" s="30">
        <f t="shared" si="3"/>
        <v>0.5570315608435049</v>
      </c>
      <c r="H50" s="30">
        <f t="shared" si="3"/>
        <v>0.5005583150437026</v>
      </c>
      <c r="I50" s="30">
        <f t="shared" si="3"/>
        <v>0.764527956395809</v>
      </c>
      <c r="J50" s="30">
        <f t="shared" si="3"/>
        <v>0.6575710514719408</v>
      </c>
      <c r="K50" s="30">
        <f t="shared" si="6"/>
        <v>1.8417123372650692</v>
      </c>
    </row>
    <row r="51" spans="1:11" ht="12.75">
      <c r="A51" s="91">
        <f t="shared" si="4"/>
        <v>1982</v>
      </c>
      <c r="B51" s="30">
        <f t="shared" si="2"/>
        <v>9.876857269378256</v>
      </c>
      <c r="C51" s="30">
        <f t="shared" si="2"/>
        <v>1.1555819365536995</v>
      </c>
      <c r="D51" s="30">
        <f t="shared" si="2"/>
        <v>2.6046524774583792</v>
      </c>
      <c r="E51" s="30">
        <f t="shared" si="2"/>
        <v>1.514080857759311</v>
      </c>
      <c r="F51" s="30">
        <f t="shared" si="5"/>
        <v>1.371811903483234</v>
      </c>
      <c r="G51" s="30">
        <f t="shared" si="3"/>
        <v>0.9539557364538286</v>
      </c>
      <c r="H51" s="30">
        <f t="shared" si="3"/>
        <v>0.4310466661013596</v>
      </c>
      <c r="I51" s="30">
        <f t="shared" si="3"/>
        <v>0.8733994742643941</v>
      </c>
      <c r="J51" s="30">
        <f t="shared" si="3"/>
        <v>0.8178109424611587</v>
      </c>
      <c r="K51" s="30">
        <f t="shared" si="6"/>
        <v>2.0574352016733086</v>
      </c>
    </row>
    <row r="52" spans="1:11" ht="12.75">
      <c r="A52" s="91">
        <f t="shared" si="4"/>
        <v>1983</v>
      </c>
      <c r="B52" s="30">
        <f t="shared" si="2"/>
        <v>10.918230462730705</v>
      </c>
      <c r="C52" s="30">
        <f t="shared" si="2"/>
        <v>1.278132121858902</v>
      </c>
      <c r="D52" s="30">
        <f t="shared" si="2"/>
        <v>2.9547143277463883</v>
      </c>
      <c r="E52" s="30">
        <f t="shared" si="2"/>
        <v>1.8745605329955568</v>
      </c>
      <c r="F52" s="30">
        <f t="shared" si="5"/>
        <v>1.0836445964882535</v>
      </c>
      <c r="G52" s="30">
        <f t="shared" si="3"/>
        <v>0.7310736210086423</v>
      </c>
      <c r="H52" s="30">
        <f t="shared" si="3"/>
        <v>0.530103178125639</v>
      </c>
      <c r="I52" s="30">
        <f t="shared" si="3"/>
        <v>0.9011255342173374</v>
      </c>
      <c r="J52" s="30">
        <f t="shared" si="3"/>
        <v>0.8397871608312099</v>
      </c>
      <c r="K52" s="30">
        <f t="shared" si="6"/>
        <v>2.3272177811466785</v>
      </c>
    </row>
    <row r="53" spans="1:11" ht="12.75">
      <c r="A53" s="91">
        <f t="shared" si="4"/>
        <v>1984</v>
      </c>
      <c r="B53" s="30">
        <f t="shared" si="2"/>
        <v>10.819729311713761</v>
      </c>
      <c r="C53" s="30">
        <f t="shared" si="2"/>
        <v>1.4053026999986231</v>
      </c>
      <c r="D53" s="30">
        <f t="shared" si="2"/>
        <v>2.7458935513036455</v>
      </c>
      <c r="E53" s="30">
        <f t="shared" si="2"/>
        <v>1.6866386095672568</v>
      </c>
      <c r="F53" s="30">
        <f t="shared" si="5"/>
        <v>1.3786836416707589</v>
      </c>
      <c r="G53" s="30">
        <f t="shared" si="3"/>
        <v>0.5585412756036331</v>
      </c>
      <c r="H53" s="30">
        <f t="shared" si="3"/>
        <v>0.5108105503260835</v>
      </c>
      <c r="I53" s="30">
        <f t="shared" si="3"/>
        <v>0.8105044311553131</v>
      </c>
      <c r="J53" s="30">
        <f t="shared" si="3"/>
        <v>0.851809866491654</v>
      </c>
      <c r="K53" s="30">
        <f t="shared" si="6"/>
        <v>2.296306835131649</v>
      </c>
    </row>
    <row r="54" spans="1:11" ht="12.75">
      <c r="A54" s="91">
        <f t="shared" si="4"/>
        <v>1985</v>
      </c>
      <c r="B54" s="30">
        <f t="shared" si="2"/>
        <v>10.617604834245071</v>
      </c>
      <c r="C54" s="30">
        <f t="shared" si="2"/>
        <v>1.3070852842652454</v>
      </c>
      <c r="D54" s="30">
        <f t="shared" si="2"/>
        <v>2.7943287699511132</v>
      </c>
      <c r="E54" s="30">
        <f t="shared" si="2"/>
        <v>1.6308070524429266</v>
      </c>
      <c r="F54" s="30">
        <f t="shared" si="5"/>
        <v>1.809088605932084</v>
      </c>
      <c r="G54" s="30">
        <f t="shared" si="3"/>
        <v>0.37298377637863245</v>
      </c>
      <c r="H54" s="30">
        <f t="shared" si="3"/>
        <v>0.39831852345340757</v>
      </c>
      <c r="I54" s="30">
        <f t="shared" si="3"/>
        <v>0.6469743743724958</v>
      </c>
      <c r="J54" s="30">
        <f t="shared" si="3"/>
        <v>0.7220402916310885</v>
      </c>
      <c r="K54" s="30">
        <f t="shared" si="6"/>
        <v>2.2050613194711604</v>
      </c>
    </row>
    <row r="55" spans="1:11" ht="12.75">
      <c r="A55" s="91">
        <f t="shared" si="4"/>
        <v>1986</v>
      </c>
      <c r="B55" s="30">
        <f t="shared" si="2"/>
        <v>12.371371242383521</v>
      </c>
      <c r="C55" s="30">
        <f t="shared" si="2"/>
        <v>1.3944369788119213</v>
      </c>
      <c r="D55" s="30">
        <f t="shared" si="2"/>
        <v>2.924635973712792</v>
      </c>
      <c r="E55" s="30">
        <f t="shared" si="2"/>
        <v>1.5555105572225392</v>
      </c>
      <c r="F55" s="30">
        <f t="shared" si="5"/>
        <v>1.429412955838227</v>
      </c>
      <c r="G55" s="30">
        <f t="shared" si="3"/>
        <v>0.4353588719326989</v>
      </c>
      <c r="H55" s="30">
        <f t="shared" si="3"/>
        <v>0.4307567696923955</v>
      </c>
      <c r="I55" s="30">
        <f t="shared" si="3"/>
        <v>0.6272665353533494</v>
      </c>
      <c r="J55" s="30">
        <f t="shared" si="3"/>
        <v>0.796163687572483</v>
      </c>
      <c r="K55" s="30">
        <f t="shared" si="6"/>
        <v>2.542339340610791</v>
      </c>
    </row>
    <row r="56" spans="1:11" ht="12.75">
      <c r="A56" s="91">
        <f t="shared" si="4"/>
        <v>1987</v>
      </c>
      <c r="B56" s="30">
        <f t="shared" si="2"/>
        <v>11.170734407870803</v>
      </c>
      <c r="C56" s="30">
        <f t="shared" si="2"/>
        <v>1.5750304487432971</v>
      </c>
      <c r="D56" s="30">
        <f t="shared" si="2"/>
        <v>3.202654181363787</v>
      </c>
      <c r="E56" s="30">
        <f t="shared" si="2"/>
        <v>1.6027111244681356</v>
      </c>
      <c r="F56" s="30">
        <f t="shared" si="5"/>
        <v>1.3828474715679917</v>
      </c>
      <c r="G56" s="30">
        <f t="shared" si="3"/>
        <v>0.3033011182992993</v>
      </c>
      <c r="H56" s="30">
        <f t="shared" si="3"/>
        <v>0.610556618845004</v>
      </c>
      <c r="I56" s="30">
        <f t="shared" si="3"/>
        <v>0.6323057212002341</v>
      </c>
      <c r="J56" s="30">
        <f t="shared" si="3"/>
        <v>0.750146312143117</v>
      </c>
      <c r="K56" s="30">
        <f t="shared" si="6"/>
        <v>2.9313044716154444</v>
      </c>
    </row>
    <row r="57" spans="1:11" ht="12.75">
      <c r="A57" s="91">
        <f t="shared" si="4"/>
        <v>1988</v>
      </c>
      <c r="B57" s="30">
        <f t="shared" si="2"/>
        <v>11.777855002770707</v>
      </c>
      <c r="C57" s="30">
        <f t="shared" si="2"/>
        <v>1.7707482162592005</v>
      </c>
      <c r="D57" s="30">
        <f t="shared" si="2"/>
        <v>3.5242773462570405</v>
      </c>
      <c r="E57" s="30">
        <f t="shared" si="2"/>
        <v>1.796733382799072</v>
      </c>
      <c r="F57" s="30">
        <f t="shared" si="5"/>
        <v>1.5706937413317554</v>
      </c>
      <c r="G57" s="30">
        <f t="shared" si="3"/>
        <v>0.3277887875571752</v>
      </c>
      <c r="H57" s="30">
        <f t="shared" si="3"/>
        <v>0.5923365673908075</v>
      </c>
      <c r="I57" s="30">
        <f t="shared" si="3"/>
        <v>0.5870143043645687</v>
      </c>
      <c r="J57" s="30">
        <f t="shared" si="3"/>
        <v>0.6702920670104222</v>
      </c>
      <c r="K57" s="30">
        <f t="shared" si="6"/>
        <v>3.797309439503089</v>
      </c>
    </row>
    <row r="58" spans="1:11" ht="12.75">
      <c r="A58" s="91">
        <f t="shared" si="4"/>
        <v>1989</v>
      </c>
      <c r="B58" s="30">
        <f t="shared" si="2"/>
        <v>12.25484941191346</v>
      </c>
      <c r="C58" s="30">
        <f t="shared" si="2"/>
        <v>1.732786889751984</v>
      </c>
      <c r="D58" s="30">
        <f t="shared" si="2"/>
        <v>3.7047115640985466</v>
      </c>
      <c r="E58" s="30">
        <f t="shared" si="2"/>
        <v>2.0211265863493555</v>
      </c>
      <c r="F58" s="30">
        <f t="shared" si="5"/>
        <v>1.5961759944146208</v>
      </c>
      <c r="G58" s="30">
        <f t="shared" si="3"/>
        <v>0.34523799706987496</v>
      </c>
      <c r="H58" s="30">
        <f t="shared" si="3"/>
        <v>0.6300043704491667</v>
      </c>
      <c r="I58" s="30">
        <f t="shared" si="3"/>
        <v>0.6063654630064842</v>
      </c>
      <c r="J58" s="30">
        <f t="shared" si="3"/>
        <v>0.7902541732292122</v>
      </c>
      <c r="K58" s="30">
        <f t="shared" si="6"/>
        <v>3.1155255396405237</v>
      </c>
    </row>
    <row r="59" spans="1:11" ht="12.75">
      <c r="A59" s="91">
        <f t="shared" si="4"/>
        <v>1990</v>
      </c>
      <c r="B59" s="30">
        <f t="shared" si="2"/>
        <v>12.359261878475527</v>
      </c>
      <c r="C59" s="30">
        <f t="shared" si="2"/>
        <v>1.74024308965012</v>
      </c>
      <c r="D59" s="30">
        <f t="shared" si="2"/>
        <v>3.662879732184195</v>
      </c>
      <c r="E59" s="30">
        <f t="shared" si="2"/>
        <v>2.039907811124735</v>
      </c>
      <c r="F59" s="30">
        <f t="shared" si="5"/>
        <v>1.2228253956947999</v>
      </c>
      <c r="G59" s="30">
        <f t="shared" si="3"/>
        <v>0.4825670429858613</v>
      </c>
      <c r="H59" s="30">
        <f t="shared" si="3"/>
        <v>0.7608634821142389</v>
      </c>
      <c r="I59" s="30">
        <f t="shared" si="3"/>
        <v>0.6285836390184836</v>
      </c>
      <c r="J59" s="30">
        <f t="shared" si="3"/>
        <v>0.8712662742364655</v>
      </c>
      <c r="K59" s="30">
        <f t="shared" si="6"/>
        <v>2.923079271239818</v>
      </c>
    </row>
    <row r="60" spans="1:11" ht="12.75">
      <c r="A60" s="91">
        <f t="shared" si="4"/>
        <v>1991</v>
      </c>
      <c r="B60" s="30">
        <f t="shared" si="2"/>
        <v>11.41595711132135</v>
      </c>
      <c r="C60" s="30">
        <f t="shared" si="2"/>
        <v>1.9300853837526646</v>
      </c>
      <c r="D60" s="30">
        <f t="shared" si="2"/>
        <v>3.679492012908335</v>
      </c>
      <c r="E60" s="30">
        <f t="shared" si="2"/>
        <v>2.0884756830581654</v>
      </c>
      <c r="F60" s="30">
        <f t="shared" si="5"/>
        <v>1.4907182810384523</v>
      </c>
      <c r="G60" s="30">
        <f t="shared" si="3"/>
        <v>0.4486144405479166</v>
      </c>
      <c r="H60" s="30">
        <f t="shared" si="3"/>
        <v>0.891063989206697</v>
      </c>
      <c r="I60" s="30">
        <f t="shared" si="3"/>
        <v>0.5380053729403926</v>
      </c>
      <c r="J60" s="30">
        <f t="shared" si="3"/>
        <v>0.9252080058234518</v>
      </c>
      <c r="K60" s="30">
        <f t="shared" si="6"/>
        <v>3.125718743405344</v>
      </c>
    </row>
    <row r="61" spans="1:11" ht="12.75">
      <c r="A61" s="91">
        <f t="shared" si="4"/>
        <v>1992</v>
      </c>
      <c r="B61" s="30">
        <f t="shared" si="2"/>
        <v>10.6767166034075</v>
      </c>
      <c r="C61" s="30">
        <f t="shared" si="2"/>
        <v>2.0271992060192328</v>
      </c>
      <c r="D61" s="30">
        <f t="shared" si="2"/>
        <v>3.2702529919573684</v>
      </c>
      <c r="E61" s="30">
        <f t="shared" si="2"/>
        <v>2.150364578443601</v>
      </c>
      <c r="F61" s="30">
        <f t="shared" si="5"/>
        <v>1.6697737423049581</v>
      </c>
      <c r="G61" s="30">
        <f t="shared" si="3"/>
        <v>0.6209680664154182</v>
      </c>
      <c r="H61" s="30">
        <f t="shared" si="3"/>
        <v>0.8900989346530582</v>
      </c>
      <c r="I61" s="30">
        <f t="shared" si="3"/>
        <v>0.6153798008789224</v>
      </c>
      <c r="J61" s="30">
        <f t="shared" si="3"/>
        <v>0.9826406119374292</v>
      </c>
      <c r="K61" s="30">
        <f t="shared" si="6"/>
        <v>3.4090208017596333</v>
      </c>
    </row>
    <row r="62" spans="1:11" ht="12.75">
      <c r="A62" s="91">
        <f t="shared" si="4"/>
        <v>1993</v>
      </c>
      <c r="B62" s="30">
        <f t="shared" si="2"/>
        <v>10.303790885628759</v>
      </c>
      <c r="C62" s="30">
        <f t="shared" si="2"/>
        <v>2.121615203941954</v>
      </c>
      <c r="D62" s="30">
        <f t="shared" si="2"/>
        <v>3.1752239697605904</v>
      </c>
      <c r="E62" s="30">
        <f t="shared" si="2"/>
        <v>2.509063012379849</v>
      </c>
      <c r="F62" s="30">
        <f t="shared" si="5"/>
        <v>1.8839461655990184</v>
      </c>
      <c r="G62" s="30">
        <f t="shared" si="3"/>
        <v>0.6279104249892018</v>
      </c>
      <c r="H62" s="30">
        <f t="shared" si="3"/>
        <v>0.8097078991647201</v>
      </c>
      <c r="I62" s="30">
        <f t="shared" si="3"/>
        <v>0.7583490382569791</v>
      </c>
      <c r="J62" s="30">
        <f t="shared" si="3"/>
        <v>1.3030967888892948</v>
      </c>
      <c r="K62" s="30">
        <f t="shared" si="6"/>
        <v>3.4744591740033908</v>
      </c>
    </row>
    <row r="63" spans="1:11" ht="12.75">
      <c r="A63" s="91">
        <f t="shared" si="4"/>
        <v>1994</v>
      </c>
      <c r="B63" s="30">
        <f t="shared" si="2"/>
        <v>10.437414738962172</v>
      </c>
      <c r="C63" s="30">
        <f t="shared" si="2"/>
        <v>2.2336196347753794</v>
      </c>
      <c r="D63" s="30">
        <f t="shared" si="2"/>
        <v>3.5183656422656653</v>
      </c>
      <c r="E63" s="30">
        <f t="shared" si="2"/>
        <v>2.54138880594539</v>
      </c>
      <c r="F63" s="30">
        <f t="shared" si="5"/>
        <v>1.8124618215953645</v>
      </c>
      <c r="G63" s="30">
        <f t="shared" si="3"/>
        <v>0.5485980597076096</v>
      </c>
      <c r="H63" s="30">
        <f t="shared" si="3"/>
        <v>0.948678466111238</v>
      </c>
      <c r="I63" s="30">
        <f t="shared" si="3"/>
        <v>0.758786643949906</v>
      </c>
      <c r="J63" s="30">
        <f t="shared" si="3"/>
        <v>1.3591024147292041</v>
      </c>
      <c r="K63" s="30">
        <f t="shared" si="6"/>
        <v>3.338895426788213</v>
      </c>
    </row>
    <row r="64" spans="1:11" ht="12.75">
      <c r="A64" s="91">
        <f t="shared" si="4"/>
        <v>1995</v>
      </c>
      <c r="B64" s="30">
        <f t="shared" si="2"/>
        <v>11.020291335519177</v>
      </c>
      <c r="C64" s="30">
        <f t="shared" si="2"/>
        <v>2.4372226630856746</v>
      </c>
      <c r="D64" s="30">
        <f t="shared" si="2"/>
        <v>4.355635691771888</v>
      </c>
      <c r="E64" s="30">
        <f t="shared" si="2"/>
        <v>2.625413273779632</v>
      </c>
      <c r="F64" s="30">
        <f t="shared" si="5"/>
        <v>2.013536698026055</v>
      </c>
      <c r="G64" s="30">
        <f t="shared" si="3"/>
        <v>0.5818826259617346</v>
      </c>
      <c r="H64" s="30">
        <f t="shared" si="3"/>
        <v>1.0972643803849853</v>
      </c>
      <c r="I64" s="30">
        <f t="shared" si="3"/>
        <v>0.9073598297029228</v>
      </c>
      <c r="J64" s="30">
        <f t="shared" si="3"/>
        <v>1.5113522815112153</v>
      </c>
      <c r="K64" s="30">
        <f t="shared" si="6"/>
        <v>3.30619023705504</v>
      </c>
    </row>
    <row r="65" spans="1:11" ht="12.75">
      <c r="A65" s="91">
        <f t="shared" si="4"/>
        <v>1996</v>
      </c>
      <c r="B65" s="30">
        <f t="shared" si="2"/>
        <v>10.841336931273668</v>
      </c>
      <c r="C65" s="30">
        <f t="shared" si="2"/>
        <v>2.2403118072265946</v>
      </c>
      <c r="D65" s="30">
        <f t="shared" si="2"/>
        <v>4.267283517591328</v>
      </c>
      <c r="E65" s="30">
        <f t="shared" si="2"/>
        <v>2.678549929448478</v>
      </c>
      <c r="F65" s="30">
        <f t="shared" si="5"/>
        <v>1.9227898270966004</v>
      </c>
      <c r="G65" s="30">
        <f t="shared" si="3"/>
        <v>0.6364887013222591</v>
      </c>
      <c r="H65" s="30">
        <f t="shared" si="3"/>
        <v>1.1575586444476194</v>
      </c>
      <c r="I65" s="30">
        <f t="shared" si="3"/>
        <v>0.9832265562670459</v>
      </c>
      <c r="J65" s="30">
        <f t="shared" si="3"/>
        <v>1.3678487324002446</v>
      </c>
      <c r="K65" s="30">
        <f t="shared" si="6"/>
        <v>2.963404708892702</v>
      </c>
    </row>
    <row r="66" spans="1:11" ht="12.75">
      <c r="A66" s="91">
        <f t="shared" si="4"/>
        <v>1997</v>
      </c>
      <c r="B66" s="30">
        <f t="shared" si="2"/>
        <v>9.551311045535</v>
      </c>
      <c r="C66" s="30">
        <f t="shared" si="2"/>
        <v>2.1982864564320423</v>
      </c>
      <c r="D66" s="30">
        <f t="shared" si="2"/>
        <v>3.645679563571419</v>
      </c>
      <c r="E66" s="30">
        <f t="shared" si="2"/>
        <v>2.5781689720920156</v>
      </c>
      <c r="F66" s="30">
        <f t="shared" si="5"/>
        <v>1.8623260386776248</v>
      </c>
      <c r="G66" s="30">
        <f t="shared" si="3"/>
        <v>0.6591223434039044</v>
      </c>
      <c r="H66" s="30">
        <f t="shared" si="3"/>
        <v>1.06998302745422</v>
      </c>
      <c r="I66" s="30">
        <f t="shared" si="3"/>
        <v>1.0801636461740507</v>
      </c>
      <c r="J66" s="30">
        <f t="shared" si="3"/>
        <v>1.5747962785475456</v>
      </c>
      <c r="K66" s="30">
        <f t="shared" si="6"/>
        <v>2.962065560275807</v>
      </c>
    </row>
  </sheetData>
  <printOptions/>
  <pageMargins left="0.75" right="0.75" top="0" bottom="0" header="0.5" footer="0.5"/>
  <pageSetup horizontalDpi="600" verticalDpi="600" orientation="landscape" scale="70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27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00390625" style="0" bestFit="1" customWidth="1"/>
    <col min="2" max="4" width="9.7109375" style="0" customWidth="1"/>
    <col min="5" max="5" width="9.7109375" style="13" customWidth="1"/>
    <col min="6" max="6" width="14.7109375" style="3" customWidth="1"/>
    <col min="7" max="9" width="9.7109375" style="0" customWidth="1"/>
  </cols>
  <sheetData>
    <row r="1" ht="15">
      <c r="A1" s="43" t="s">
        <v>88</v>
      </c>
    </row>
    <row r="2" spans="1:6" ht="12.75">
      <c r="A2" s="35" t="s">
        <v>87</v>
      </c>
      <c r="F2" s="35" t="s">
        <v>86</v>
      </c>
    </row>
    <row r="3" spans="1:6" ht="12.75">
      <c r="A3" t="s">
        <v>80</v>
      </c>
      <c r="F3" t="s">
        <v>84</v>
      </c>
    </row>
    <row r="4" ht="12.75">
      <c r="F4" s="42" t="s">
        <v>85</v>
      </c>
    </row>
    <row r="5" spans="1:6" ht="12.75">
      <c r="A5" s="25" t="s">
        <v>103</v>
      </c>
      <c r="F5" s="25" t="s">
        <v>104</v>
      </c>
    </row>
    <row r="6" spans="1:14" ht="52.5">
      <c r="A6" s="25" t="s">
        <v>78</v>
      </c>
      <c r="B6" s="18" t="s">
        <v>83</v>
      </c>
      <c r="F6" s="25" t="s">
        <v>78</v>
      </c>
      <c r="G6" s="25">
        <v>1992</v>
      </c>
      <c r="H6" s="25">
        <f aca="true" t="shared" si="0" ref="H6:M6">G6+1</f>
        <v>1993</v>
      </c>
      <c r="I6" s="25">
        <f t="shared" si="0"/>
        <v>1994</v>
      </c>
      <c r="J6" s="25">
        <f t="shared" si="0"/>
        <v>1995</v>
      </c>
      <c r="K6" s="25">
        <f t="shared" si="0"/>
        <v>1996</v>
      </c>
      <c r="L6" s="25">
        <f t="shared" si="0"/>
        <v>1997</v>
      </c>
      <c r="M6" s="25">
        <f t="shared" si="0"/>
        <v>1998</v>
      </c>
      <c r="N6" s="18" t="s">
        <v>82</v>
      </c>
    </row>
    <row r="7" spans="1:14" ht="12.75">
      <c r="A7" t="s">
        <v>52</v>
      </c>
      <c r="B7" s="24">
        <v>414749</v>
      </c>
      <c r="F7" s="39" t="s">
        <v>53</v>
      </c>
      <c r="G7" s="24">
        <v>90156</v>
      </c>
      <c r="H7" s="24">
        <v>100190</v>
      </c>
      <c r="I7" s="24">
        <v>114255</v>
      </c>
      <c r="J7" s="24">
        <v>126024</v>
      </c>
      <c r="K7" s="24">
        <v>132584</v>
      </c>
      <c r="L7" s="24">
        <v>150124</v>
      </c>
      <c r="M7" s="24">
        <v>154152</v>
      </c>
      <c r="N7" s="24">
        <f aca="true" t="shared" si="1" ref="N7:N17">SUM(G7:L7)</f>
        <v>713333</v>
      </c>
    </row>
    <row r="8" spans="1:14" ht="12.75">
      <c r="A8" t="s">
        <v>53</v>
      </c>
      <c r="B8" s="24">
        <v>88653</v>
      </c>
      <c r="F8" s="39" t="s">
        <v>1</v>
      </c>
      <c r="G8" s="24">
        <v>47764</v>
      </c>
      <c r="H8" s="24">
        <v>47949</v>
      </c>
      <c r="I8" s="24">
        <v>53481</v>
      </c>
      <c r="J8" s="24">
        <v>64298</v>
      </c>
      <c r="K8" s="24">
        <v>67536</v>
      </c>
      <c r="L8" s="24">
        <v>65673</v>
      </c>
      <c r="M8" s="24">
        <v>57888</v>
      </c>
      <c r="N8" s="24">
        <f t="shared" si="1"/>
        <v>346701</v>
      </c>
    </row>
    <row r="9" spans="1:14" ht="12.75">
      <c r="A9" t="s">
        <v>1</v>
      </c>
      <c r="B9" s="24">
        <v>42231</v>
      </c>
      <c r="F9" s="40" t="s">
        <v>54</v>
      </c>
      <c r="G9" s="24">
        <v>40597</v>
      </c>
      <c r="H9" s="24">
        <v>41635</v>
      </c>
      <c r="I9" s="24">
        <v>50840</v>
      </c>
      <c r="J9" s="24">
        <v>46311</v>
      </c>
      <c r="K9" s="24">
        <v>56761</v>
      </c>
      <c r="L9" s="24">
        <v>71378</v>
      </c>
      <c r="M9" s="24">
        <v>79010</v>
      </c>
      <c r="N9" s="24">
        <f t="shared" si="1"/>
        <v>307522</v>
      </c>
    </row>
    <row r="10" spans="1:14" ht="12.75">
      <c r="A10" t="s">
        <v>55</v>
      </c>
      <c r="B10" s="24">
        <v>22315</v>
      </c>
      <c r="F10" s="40" t="s">
        <v>68</v>
      </c>
      <c r="G10" s="24">
        <v>22808</v>
      </c>
      <c r="H10" s="24">
        <v>26376</v>
      </c>
      <c r="I10" s="24">
        <v>26833</v>
      </c>
      <c r="J10" s="24">
        <v>28827</v>
      </c>
      <c r="K10" s="24">
        <v>30916</v>
      </c>
      <c r="L10" s="24">
        <v>36435</v>
      </c>
      <c r="M10" s="24">
        <v>39070</v>
      </c>
      <c r="N10" s="24">
        <f t="shared" si="1"/>
        <v>172195</v>
      </c>
    </row>
    <row r="11" spans="1:14" ht="12.75">
      <c r="A11" t="s">
        <v>0</v>
      </c>
      <c r="B11" s="24">
        <v>20237</v>
      </c>
      <c r="F11" s="40" t="s">
        <v>55</v>
      </c>
      <c r="G11" s="24">
        <v>21236</v>
      </c>
      <c r="H11" s="24">
        <v>18957</v>
      </c>
      <c r="I11" s="24">
        <v>19237</v>
      </c>
      <c r="J11" s="24">
        <v>22376</v>
      </c>
      <c r="K11" s="24">
        <v>23474</v>
      </c>
      <c r="L11" s="24">
        <v>24467</v>
      </c>
      <c r="M11" s="24">
        <v>26642</v>
      </c>
      <c r="N11" s="24">
        <f t="shared" si="1"/>
        <v>129747</v>
      </c>
    </row>
    <row r="12" spans="1:14" ht="12.75">
      <c r="A12" t="s">
        <v>54</v>
      </c>
      <c r="B12" s="24">
        <v>18262</v>
      </c>
      <c r="F12" s="40" t="s">
        <v>11</v>
      </c>
      <c r="G12" s="24">
        <v>14630</v>
      </c>
      <c r="H12" s="24">
        <v>14776</v>
      </c>
      <c r="I12" s="24">
        <v>18028</v>
      </c>
      <c r="J12" s="24">
        <v>25413</v>
      </c>
      <c r="K12" s="24">
        <v>26583</v>
      </c>
      <c r="L12" s="24">
        <v>25067</v>
      </c>
      <c r="M12" s="24">
        <v>16538</v>
      </c>
      <c r="N12" s="24">
        <f t="shared" si="1"/>
        <v>124497</v>
      </c>
    </row>
    <row r="13" spans="1:14" ht="12.75">
      <c r="A13" t="s">
        <v>56</v>
      </c>
      <c r="B13" s="24">
        <v>16359</v>
      </c>
      <c r="F13" s="40" t="s">
        <v>18</v>
      </c>
      <c r="G13" s="24">
        <v>15205</v>
      </c>
      <c r="H13" s="24">
        <v>16250</v>
      </c>
      <c r="I13" s="24">
        <v>17078</v>
      </c>
      <c r="J13" s="24">
        <v>19295</v>
      </c>
      <c r="K13" s="24">
        <v>18413</v>
      </c>
      <c r="L13" s="24">
        <v>20388</v>
      </c>
      <c r="M13" s="24">
        <v>18157</v>
      </c>
      <c r="N13" s="24">
        <f t="shared" si="1"/>
        <v>106629</v>
      </c>
    </row>
    <row r="14" spans="1:14" ht="12.75">
      <c r="A14" t="s">
        <v>2</v>
      </c>
      <c r="B14" s="24">
        <v>12705</v>
      </c>
      <c r="F14" s="40" t="s">
        <v>56</v>
      </c>
      <c r="G14" s="24">
        <v>13740</v>
      </c>
      <c r="H14" s="24">
        <v>12839</v>
      </c>
      <c r="I14" s="24">
        <v>13591</v>
      </c>
      <c r="J14" s="24">
        <v>16559</v>
      </c>
      <c r="K14" s="24">
        <v>16615</v>
      </c>
      <c r="L14" s="24">
        <v>19822</v>
      </c>
      <c r="M14" s="24">
        <v>19004</v>
      </c>
      <c r="N14" s="24">
        <f t="shared" si="1"/>
        <v>93166</v>
      </c>
    </row>
    <row r="15" spans="1:14" ht="12.75">
      <c r="A15" t="s">
        <v>3</v>
      </c>
      <c r="B15" s="24">
        <v>11842</v>
      </c>
      <c r="F15" s="40" t="s">
        <v>2</v>
      </c>
      <c r="G15" s="24">
        <v>14575</v>
      </c>
      <c r="H15" s="24">
        <v>13267</v>
      </c>
      <c r="I15" s="24">
        <v>13622</v>
      </c>
      <c r="J15" s="24">
        <v>14241</v>
      </c>
      <c r="K15" s="24">
        <v>14428</v>
      </c>
      <c r="L15" s="24">
        <v>15982</v>
      </c>
      <c r="M15" s="24">
        <v>17728</v>
      </c>
      <c r="N15" s="24">
        <f t="shared" si="1"/>
        <v>86115</v>
      </c>
    </row>
    <row r="16" spans="1:14" ht="12.75">
      <c r="A16" t="s">
        <v>58</v>
      </c>
      <c r="B16" s="24">
        <v>11116</v>
      </c>
      <c r="F16" s="41" t="s">
        <v>12</v>
      </c>
      <c r="G16" s="37">
        <v>9624</v>
      </c>
      <c r="H16" s="37">
        <v>11676</v>
      </c>
      <c r="I16" s="37">
        <v>13022</v>
      </c>
      <c r="J16" s="37">
        <v>15318</v>
      </c>
      <c r="K16" s="37">
        <v>16685</v>
      </c>
      <c r="L16" s="37">
        <v>17727</v>
      </c>
      <c r="M16" s="37">
        <v>15673</v>
      </c>
      <c r="N16" s="37">
        <f t="shared" si="1"/>
        <v>84052</v>
      </c>
    </row>
    <row r="17" spans="1:14" ht="12.75">
      <c r="A17" t="s">
        <v>57</v>
      </c>
      <c r="B17" s="24">
        <v>9736</v>
      </c>
      <c r="F17" s="38" t="s">
        <v>52</v>
      </c>
      <c r="G17" s="37">
        <v>447471</v>
      </c>
      <c r="H17" s="37">
        <v>464858</v>
      </c>
      <c r="I17" s="37">
        <v>512416</v>
      </c>
      <c r="J17" s="37">
        <v>583031</v>
      </c>
      <c r="K17" s="37">
        <v>622827</v>
      </c>
      <c r="L17" s="37">
        <v>687598</v>
      </c>
      <c r="M17" s="37">
        <v>680474</v>
      </c>
      <c r="N17" s="37">
        <f t="shared" si="1"/>
        <v>3318201</v>
      </c>
    </row>
    <row r="18" spans="6:14" ht="12.75">
      <c r="F18" s="26"/>
      <c r="G18" s="24"/>
      <c r="H18" s="24"/>
      <c r="I18" s="24"/>
      <c r="J18" s="24"/>
      <c r="K18" s="24"/>
      <c r="L18" s="24"/>
      <c r="M18" s="24"/>
      <c r="N18" s="24"/>
    </row>
    <row r="19" spans="1:14" ht="39">
      <c r="A19" s="25" t="s">
        <v>78</v>
      </c>
      <c r="B19" s="88" t="s">
        <v>81</v>
      </c>
      <c r="F19" s="26"/>
      <c r="G19" s="88" t="s">
        <v>81</v>
      </c>
      <c r="H19" s="24"/>
      <c r="I19" s="24"/>
      <c r="J19" s="24"/>
      <c r="K19" s="24"/>
      <c r="L19" s="24"/>
      <c r="M19" s="24"/>
      <c r="N19" s="24"/>
    </row>
    <row r="20" spans="1:14" ht="12.75">
      <c r="A20" s="22" t="s">
        <v>53</v>
      </c>
      <c r="B20" s="59">
        <f aca="true" t="shared" si="2" ref="B20:B29">(B8/$B$7)*100</f>
        <v>21.375096745260386</v>
      </c>
      <c r="F20" s="31" t="s">
        <v>53</v>
      </c>
      <c r="G20" s="27">
        <f aca="true" t="shared" si="3" ref="G20:G29">(N7/$N$17)*100</f>
        <v>21.497582575618534</v>
      </c>
      <c r="H20" s="24"/>
      <c r="I20" s="24"/>
      <c r="J20" s="24"/>
      <c r="K20" s="24"/>
      <c r="L20" s="24"/>
      <c r="M20" s="24"/>
      <c r="N20" s="24"/>
    </row>
    <row r="21" spans="1:14" ht="12.75">
      <c r="A21" s="22" t="s">
        <v>1</v>
      </c>
      <c r="B21" s="59">
        <f t="shared" si="2"/>
        <v>10.182303031472047</v>
      </c>
      <c r="F21" s="31" t="s">
        <v>1</v>
      </c>
      <c r="G21" s="27">
        <f t="shared" si="3"/>
        <v>10.448462886967969</v>
      </c>
      <c r="H21" s="24"/>
      <c r="I21" s="24"/>
      <c r="J21" s="24"/>
      <c r="K21" s="24"/>
      <c r="L21" s="24"/>
      <c r="M21" s="24"/>
      <c r="N21" s="24"/>
    </row>
    <row r="22" spans="1:14" ht="12.75">
      <c r="A22" s="22" t="s">
        <v>55</v>
      </c>
      <c r="B22" s="59">
        <f t="shared" si="2"/>
        <v>5.380362580741605</v>
      </c>
      <c r="F22" s="32" t="s">
        <v>54</v>
      </c>
      <c r="G22" s="27">
        <f t="shared" si="3"/>
        <v>9.26773272625739</v>
      </c>
      <c r="H22" s="24"/>
      <c r="I22" s="24"/>
      <c r="J22" s="24"/>
      <c r="K22" s="24"/>
      <c r="L22" s="24"/>
      <c r="M22" s="24"/>
      <c r="N22" s="24"/>
    </row>
    <row r="23" spans="1:14" ht="12.75">
      <c r="A23" s="22" t="s">
        <v>0</v>
      </c>
      <c r="B23" s="59">
        <f t="shared" si="2"/>
        <v>4.879336659039564</v>
      </c>
      <c r="F23" s="32" t="s">
        <v>68</v>
      </c>
      <c r="G23" s="27">
        <f t="shared" si="3"/>
        <v>5.189408357118812</v>
      </c>
      <c r="H23" s="24"/>
      <c r="I23" s="24"/>
      <c r="J23" s="24"/>
      <c r="K23" s="24"/>
      <c r="L23" s="24"/>
      <c r="M23" s="24"/>
      <c r="N23" s="24"/>
    </row>
    <row r="24" spans="1:14" ht="12.75">
      <c r="A24" s="22" t="s">
        <v>54</v>
      </c>
      <c r="B24" s="59">
        <f t="shared" si="2"/>
        <v>4.403145034707738</v>
      </c>
      <c r="F24" s="32" t="s">
        <v>55</v>
      </c>
      <c r="G24" s="27">
        <f t="shared" si="3"/>
        <v>3.9101609576996688</v>
      </c>
      <c r="H24" s="24"/>
      <c r="I24" s="24"/>
      <c r="J24" s="24"/>
      <c r="K24" s="24"/>
      <c r="L24" s="24"/>
      <c r="M24" s="24"/>
      <c r="N24" s="24"/>
    </row>
    <row r="25" spans="1:14" ht="12.75">
      <c r="A25" s="22" t="s">
        <v>56</v>
      </c>
      <c r="B25" s="59">
        <f t="shared" si="2"/>
        <v>3.944313307566745</v>
      </c>
      <c r="F25" s="32" t="s">
        <v>11</v>
      </c>
      <c r="G25" s="27">
        <f t="shared" si="3"/>
        <v>3.7519426942490823</v>
      </c>
      <c r="H25" s="24"/>
      <c r="I25" s="24"/>
      <c r="J25" s="24"/>
      <c r="K25" s="24"/>
      <c r="L25" s="24"/>
      <c r="M25" s="24"/>
      <c r="N25" s="24"/>
    </row>
    <row r="26" spans="1:14" ht="12.75">
      <c r="A26" s="22" t="s">
        <v>2</v>
      </c>
      <c r="B26" s="59">
        <f t="shared" si="2"/>
        <v>3.0632985251320677</v>
      </c>
      <c r="F26" s="32" t="s">
        <v>18</v>
      </c>
      <c r="G26" s="27">
        <f t="shared" si="3"/>
        <v>3.2134581358995433</v>
      </c>
      <c r="H26" s="24"/>
      <c r="I26" s="24"/>
      <c r="J26" s="24"/>
      <c r="K26" s="24"/>
      <c r="L26" s="24"/>
      <c r="M26" s="24"/>
      <c r="N26" s="24"/>
    </row>
    <row r="27" spans="1:14" ht="12.75">
      <c r="A27" s="22" t="s">
        <v>3</v>
      </c>
      <c r="B27" s="59">
        <f t="shared" si="2"/>
        <v>2.855220868525301</v>
      </c>
      <c r="F27" s="32" t="s">
        <v>56</v>
      </c>
      <c r="G27" s="27">
        <f t="shared" si="3"/>
        <v>2.8077262347880674</v>
      </c>
      <c r="H27" s="24"/>
      <c r="I27" s="24"/>
      <c r="J27" s="24"/>
      <c r="K27" s="24"/>
      <c r="L27" s="24"/>
      <c r="M27" s="24"/>
      <c r="N27" s="24"/>
    </row>
    <row r="28" spans="1:14" ht="12.75">
      <c r="A28" s="22" t="s">
        <v>58</v>
      </c>
      <c r="B28" s="59">
        <f t="shared" si="2"/>
        <v>2.680175238517754</v>
      </c>
      <c r="F28" s="32" t="s">
        <v>2</v>
      </c>
      <c r="G28" s="27">
        <f t="shared" si="3"/>
        <v>2.595231572770908</v>
      </c>
      <c r="H28" s="24"/>
      <c r="I28" s="24"/>
      <c r="J28" s="24"/>
      <c r="K28" s="24"/>
      <c r="L28" s="24"/>
      <c r="M28" s="24"/>
      <c r="N28" s="24"/>
    </row>
    <row r="29" spans="1:14" ht="12.75">
      <c r="A29" s="22" t="s">
        <v>57</v>
      </c>
      <c r="B29" s="59">
        <f t="shared" si="2"/>
        <v>2.3474438756934917</v>
      </c>
      <c r="F29" s="36" t="s">
        <v>12</v>
      </c>
      <c r="G29" s="27">
        <f t="shared" si="3"/>
        <v>2.5330593294378487</v>
      </c>
      <c r="H29" s="24"/>
      <c r="I29" s="24"/>
      <c r="J29" s="24"/>
      <c r="K29" s="24"/>
      <c r="L29" s="24"/>
      <c r="M29" s="24"/>
      <c r="N29" s="24"/>
    </row>
    <row r="30" spans="5:6" ht="12.75">
      <c r="E30"/>
      <c r="F30"/>
    </row>
    <row r="31" spans="5:6" ht="12.75">
      <c r="E31"/>
      <c r="F31"/>
    </row>
    <row r="32" spans="5:6" ht="12.75">
      <c r="E32"/>
      <c r="F32"/>
    </row>
    <row r="33" spans="5:6" ht="12.75">
      <c r="E33"/>
      <c r="F33"/>
    </row>
    <row r="34" spans="5:6" ht="12.75">
      <c r="E34"/>
      <c r="F34"/>
    </row>
    <row r="35" spans="5:6" ht="12.75">
      <c r="E35"/>
      <c r="F35"/>
    </row>
    <row r="36" spans="5:6" ht="12.75">
      <c r="E36"/>
      <c r="F36"/>
    </row>
    <row r="37" spans="5:6" ht="12.75">
      <c r="E37"/>
      <c r="F37"/>
    </row>
    <row r="38" spans="5:6" ht="12.75">
      <c r="E38"/>
      <c r="F38"/>
    </row>
    <row r="39" spans="5:6" ht="12.75">
      <c r="E39"/>
      <c r="F39"/>
    </row>
    <row r="40" spans="5:6" ht="12.75">
      <c r="E40"/>
      <c r="F40"/>
    </row>
    <row r="41" spans="5:6" ht="12.75">
      <c r="E41"/>
      <c r="F41"/>
    </row>
    <row r="42" spans="5:6" ht="12.75">
      <c r="E42"/>
      <c r="F42"/>
    </row>
    <row r="43" spans="5:6" ht="12.75">
      <c r="E43"/>
      <c r="F43"/>
    </row>
    <row r="44" spans="5:6" ht="12.75">
      <c r="E44"/>
      <c r="F44"/>
    </row>
    <row r="45" spans="5:6" ht="12.75">
      <c r="E45"/>
      <c r="F45"/>
    </row>
    <row r="46" spans="5:6" ht="12.75">
      <c r="E46"/>
      <c r="F46"/>
    </row>
    <row r="47" spans="5:6" ht="12.75">
      <c r="E47"/>
      <c r="F47"/>
    </row>
    <row r="48" spans="5:6" ht="12.75">
      <c r="E48"/>
      <c r="F48"/>
    </row>
    <row r="49" spans="5:6" ht="12.75">
      <c r="E49"/>
      <c r="F49"/>
    </row>
    <row r="50" spans="5:6" ht="12.75">
      <c r="E50"/>
      <c r="F50"/>
    </row>
    <row r="51" spans="5:6" ht="12.75">
      <c r="E51"/>
      <c r="F51"/>
    </row>
    <row r="52" spans="5:6" ht="12.75">
      <c r="E52"/>
      <c r="F52"/>
    </row>
    <row r="53" spans="5:6" ht="12.75">
      <c r="E53"/>
      <c r="F53"/>
    </row>
    <row r="54" spans="5:6" ht="12.75">
      <c r="E54"/>
      <c r="F54"/>
    </row>
    <row r="55" spans="5:6" ht="12.75">
      <c r="E55"/>
      <c r="F55"/>
    </row>
    <row r="56" spans="5:6" ht="12.75">
      <c r="E56"/>
      <c r="F56"/>
    </row>
    <row r="57" spans="5:6" ht="12.75">
      <c r="E57"/>
      <c r="F57"/>
    </row>
    <row r="58" spans="5:6" ht="12.75">
      <c r="E58"/>
      <c r="F58"/>
    </row>
    <row r="59" spans="5:6" ht="12.75">
      <c r="E59"/>
      <c r="F59"/>
    </row>
    <row r="60" spans="5:6" ht="12.75">
      <c r="E60"/>
      <c r="F60"/>
    </row>
    <row r="61" spans="5:6" ht="12.75">
      <c r="E61"/>
      <c r="F61"/>
    </row>
    <row r="62" spans="5:6" ht="12.75">
      <c r="E62"/>
      <c r="F62"/>
    </row>
    <row r="63" spans="5:6" ht="12.75">
      <c r="E63"/>
      <c r="F63"/>
    </row>
    <row r="64" spans="5:6" ht="12.75">
      <c r="E64"/>
      <c r="F64"/>
    </row>
    <row r="65" spans="5:6" ht="12.75">
      <c r="E65"/>
      <c r="F65"/>
    </row>
    <row r="66" spans="5:6" ht="12.75">
      <c r="E66"/>
      <c r="F66"/>
    </row>
    <row r="67" spans="5:6" ht="12.75">
      <c r="E67"/>
      <c r="F67"/>
    </row>
    <row r="68" spans="5:6" ht="12.75">
      <c r="E68"/>
      <c r="F68"/>
    </row>
    <row r="69" spans="5:6" ht="12.75">
      <c r="E69"/>
      <c r="F69"/>
    </row>
    <row r="70" spans="5:6" ht="12.75">
      <c r="E70"/>
      <c r="F70"/>
    </row>
    <row r="71" spans="5:6" ht="12.75">
      <c r="E71"/>
      <c r="F71"/>
    </row>
    <row r="72" spans="5:6" ht="12.75">
      <c r="E72"/>
      <c r="F72"/>
    </row>
    <row r="73" spans="5:6" ht="12.75">
      <c r="E73"/>
      <c r="F73"/>
    </row>
    <row r="74" spans="5:6" ht="12.75">
      <c r="E74"/>
      <c r="F74"/>
    </row>
    <row r="75" spans="5:6" ht="12.75">
      <c r="E75"/>
      <c r="F75"/>
    </row>
    <row r="76" spans="5:6" ht="12.75">
      <c r="E76"/>
      <c r="F76"/>
    </row>
    <row r="77" spans="5:6" ht="12.75">
      <c r="E77"/>
      <c r="F77"/>
    </row>
    <row r="78" spans="5:6" ht="12.75">
      <c r="E78"/>
      <c r="F78"/>
    </row>
    <row r="79" spans="5:6" ht="12.75">
      <c r="E79"/>
      <c r="F79"/>
    </row>
    <row r="80" spans="5:6" ht="12.75">
      <c r="E80"/>
      <c r="F80"/>
    </row>
    <row r="81" spans="5:6" ht="12.75">
      <c r="E81"/>
      <c r="F81"/>
    </row>
    <row r="82" spans="5:6" ht="12.75">
      <c r="E82"/>
      <c r="F82"/>
    </row>
    <row r="83" spans="5:6" ht="12.75">
      <c r="E83"/>
      <c r="F83"/>
    </row>
    <row r="84" spans="5:6" ht="12.75">
      <c r="E84"/>
      <c r="F84"/>
    </row>
    <row r="85" spans="5:6" ht="12.75">
      <c r="E85"/>
      <c r="F85"/>
    </row>
    <row r="86" spans="5:6" ht="12.75">
      <c r="E86"/>
      <c r="F86"/>
    </row>
    <row r="87" spans="5:6" ht="12.75">
      <c r="E87"/>
      <c r="F87"/>
    </row>
    <row r="88" spans="5:6" ht="12.75">
      <c r="E88"/>
      <c r="F88"/>
    </row>
    <row r="89" spans="5:6" ht="12.75">
      <c r="E89"/>
      <c r="F89"/>
    </row>
    <row r="90" spans="5:6" ht="12.75">
      <c r="E90"/>
      <c r="F90"/>
    </row>
    <row r="91" spans="5:6" ht="12.75">
      <c r="E91"/>
      <c r="F91"/>
    </row>
    <row r="92" spans="5:6" ht="12.75">
      <c r="E92"/>
      <c r="F92"/>
    </row>
    <row r="93" spans="5:6" ht="12.75">
      <c r="E93"/>
      <c r="F93"/>
    </row>
    <row r="94" spans="5:6" ht="12.75">
      <c r="E94"/>
      <c r="F94"/>
    </row>
    <row r="95" spans="5:6" ht="12.75">
      <c r="E95"/>
      <c r="F95"/>
    </row>
    <row r="96" spans="5:6" ht="12.75">
      <c r="E96"/>
      <c r="F96"/>
    </row>
    <row r="97" spans="5:6" ht="12.75">
      <c r="E97"/>
      <c r="F97"/>
    </row>
    <row r="98" spans="5:6" ht="12.75">
      <c r="E98"/>
      <c r="F98"/>
    </row>
    <row r="99" spans="5:6" ht="12.75">
      <c r="E99"/>
      <c r="F99"/>
    </row>
    <row r="100" spans="5:6" ht="12.75">
      <c r="E100"/>
      <c r="F100"/>
    </row>
    <row r="101" spans="5:6" ht="12.75">
      <c r="E101"/>
      <c r="F101"/>
    </row>
    <row r="102" spans="5:6" ht="12.75">
      <c r="E102"/>
      <c r="F102"/>
    </row>
    <row r="103" spans="5:6" ht="12.75">
      <c r="E103"/>
      <c r="F103"/>
    </row>
    <row r="104" spans="5:6" ht="12.75">
      <c r="E104"/>
      <c r="F104"/>
    </row>
    <row r="105" spans="5:6" ht="12.75">
      <c r="E105"/>
      <c r="F105"/>
    </row>
    <row r="106" spans="5:6" ht="12.75">
      <c r="E106"/>
      <c r="F106"/>
    </row>
    <row r="107" spans="5:6" ht="12.75">
      <c r="E107"/>
      <c r="F107"/>
    </row>
    <row r="108" spans="5:6" ht="12.75">
      <c r="E108"/>
      <c r="F108"/>
    </row>
    <row r="109" spans="5:6" ht="12.75">
      <c r="E109"/>
      <c r="F109"/>
    </row>
    <row r="110" spans="5:6" ht="12.75">
      <c r="E110"/>
      <c r="F110"/>
    </row>
    <row r="111" spans="5:6" ht="12.75">
      <c r="E111"/>
      <c r="F111"/>
    </row>
    <row r="112" spans="5:6" ht="12.75">
      <c r="E112"/>
      <c r="F112"/>
    </row>
    <row r="113" spans="5:6" ht="12.75">
      <c r="E113"/>
      <c r="F113"/>
    </row>
    <row r="114" spans="5:6" ht="12.75">
      <c r="E114"/>
      <c r="F114"/>
    </row>
    <row r="115" spans="5:6" ht="12.75">
      <c r="E115"/>
      <c r="F115"/>
    </row>
    <row r="116" spans="5:6" ht="12.75">
      <c r="E116"/>
      <c r="F116"/>
    </row>
    <row r="117" spans="5:6" ht="12.75">
      <c r="E117"/>
      <c r="F117"/>
    </row>
    <row r="118" spans="5:6" ht="12.75">
      <c r="E118"/>
      <c r="F118"/>
    </row>
    <row r="119" spans="5:6" ht="12.75">
      <c r="E119"/>
      <c r="F119"/>
    </row>
    <row r="120" spans="5:6" ht="12.75">
      <c r="E120"/>
      <c r="F120"/>
    </row>
    <row r="121" spans="5:6" ht="12.75">
      <c r="E121"/>
      <c r="F121"/>
    </row>
    <row r="122" spans="5:6" ht="12.75">
      <c r="E122"/>
      <c r="F122"/>
    </row>
    <row r="123" spans="5:6" ht="12.75">
      <c r="E123"/>
      <c r="F123"/>
    </row>
    <row r="124" spans="5:6" ht="12.75">
      <c r="E124"/>
      <c r="F124"/>
    </row>
    <row r="125" spans="5:6" ht="12.75">
      <c r="E125"/>
      <c r="F125"/>
    </row>
    <row r="126" spans="5:6" ht="12.75">
      <c r="E126"/>
      <c r="F126"/>
    </row>
    <row r="127" spans="5:6" ht="12.75">
      <c r="E127"/>
      <c r="F127"/>
    </row>
    <row r="128" spans="5:6" ht="12.75">
      <c r="E128"/>
      <c r="F128"/>
    </row>
    <row r="129" spans="5:6" ht="12.75">
      <c r="E129"/>
      <c r="F129"/>
    </row>
    <row r="130" spans="5:6" ht="12.75">
      <c r="E130"/>
      <c r="F130"/>
    </row>
    <row r="131" spans="5:6" ht="12.75">
      <c r="E131"/>
      <c r="F131"/>
    </row>
    <row r="132" spans="5:6" ht="12.75">
      <c r="E132"/>
      <c r="F132"/>
    </row>
    <row r="133" spans="5:6" ht="12.75">
      <c r="E133"/>
      <c r="F133"/>
    </row>
    <row r="134" spans="5:6" ht="12.75">
      <c r="E134"/>
      <c r="F134"/>
    </row>
    <row r="135" spans="5:6" ht="12.75">
      <c r="E135"/>
      <c r="F135"/>
    </row>
    <row r="136" spans="5:6" ht="12.75">
      <c r="E136"/>
      <c r="F136"/>
    </row>
    <row r="137" spans="5:6" ht="12.75">
      <c r="E137"/>
      <c r="F137"/>
    </row>
    <row r="138" spans="5:6" ht="12.75">
      <c r="E138"/>
      <c r="F138"/>
    </row>
    <row r="139" spans="5:6" ht="12.75">
      <c r="E139"/>
      <c r="F139"/>
    </row>
    <row r="140" spans="5:6" ht="12.75">
      <c r="E140"/>
      <c r="F140"/>
    </row>
    <row r="141" spans="5:6" ht="12.75">
      <c r="E141"/>
      <c r="F141"/>
    </row>
    <row r="142" spans="5:6" ht="12.75">
      <c r="E142"/>
      <c r="F142"/>
    </row>
    <row r="143" spans="5:6" ht="12.75">
      <c r="E143"/>
      <c r="F143"/>
    </row>
    <row r="144" spans="5:6" ht="12.75">
      <c r="E144"/>
      <c r="F144"/>
    </row>
    <row r="145" spans="5:6" ht="12.75">
      <c r="E145"/>
      <c r="F145"/>
    </row>
    <row r="146" spans="5:6" ht="12.75">
      <c r="E146"/>
      <c r="F146"/>
    </row>
    <row r="147" spans="5:6" ht="12.75">
      <c r="E147"/>
      <c r="F147"/>
    </row>
    <row r="148" spans="5:6" ht="12.75">
      <c r="E148"/>
      <c r="F148"/>
    </row>
    <row r="149" spans="5:6" ht="12.75">
      <c r="E149"/>
      <c r="F149"/>
    </row>
    <row r="150" spans="5:6" ht="12.75">
      <c r="E150"/>
      <c r="F150"/>
    </row>
    <row r="151" spans="5:6" ht="12.75">
      <c r="E151"/>
      <c r="F151"/>
    </row>
    <row r="152" spans="5:6" ht="12.75">
      <c r="E152"/>
      <c r="F152"/>
    </row>
    <row r="153" spans="5:6" ht="12.75">
      <c r="E153"/>
      <c r="F153"/>
    </row>
    <row r="154" spans="5:6" ht="12.75">
      <c r="E154"/>
      <c r="F154"/>
    </row>
    <row r="155" spans="5:6" ht="12.75">
      <c r="E155"/>
      <c r="F155"/>
    </row>
    <row r="156" spans="5:6" ht="12.75">
      <c r="E156"/>
      <c r="F156"/>
    </row>
    <row r="157" spans="5:6" ht="12.75">
      <c r="E157"/>
      <c r="F157"/>
    </row>
    <row r="158" spans="5:6" ht="12.75">
      <c r="E158"/>
      <c r="F158"/>
    </row>
    <row r="159" spans="5:6" ht="12.75">
      <c r="E159"/>
      <c r="F159"/>
    </row>
    <row r="160" spans="5:6" ht="12.75">
      <c r="E160"/>
      <c r="F160"/>
    </row>
    <row r="161" spans="5:6" ht="12.75">
      <c r="E161"/>
      <c r="F161"/>
    </row>
    <row r="162" spans="5:6" ht="12.75">
      <c r="E162"/>
      <c r="F162"/>
    </row>
    <row r="163" spans="5:6" ht="12.75">
      <c r="E163"/>
      <c r="F163"/>
    </row>
    <row r="164" spans="5:6" ht="12.75">
      <c r="E164"/>
      <c r="F164"/>
    </row>
    <row r="165" spans="5:6" ht="12.75">
      <c r="E165"/>
      <c r="F165"/>
    </row>
    <row r="166" spans="5:6" ht="12.75">
      <c r="E166"/>
      <c r="F166"/>
    </row>
    <row r="167" spans="5:6" ht="12.75">
      <c r="E167"/>
      <c r="F167"/>
    </row>
    <row r="168" spans="5:6" ht="12.75">
      <c r="E168"/>
      <c r="F168"/>
    </row>
    <row r="169" spans="5:6" ht="12.75">
      <c r="E169"/>
      <c r="F169"/>
    </row>
    <row r="170" spans="5:6" ht="12.75">
      <c r="E170"/>
      <c r="F170"/>
    </row>
    <row r="171" spans="5:6" ht="12.75">
      <c r="E171"/>
      <c r="F171"/>
    </row>
    <row r="172" spans="5:6" ht="12.75">
      <c r="E172"/>
      <c r="F172"/>
    </row>
    <row r="173" spans="5:6" ht="12.75">
      <c r="E173"/>
      <c r="F173"/>
    </row>
    <row r="174" spans="5:6" ht="12.75">
      <c r="E174"/>
      <c r="F174"/>
    </row>
    <row r="175" spans="5:6" ht="12.75">
      <c r="E175"/>
      <c r="F175"/>
    </row>
    <row r="176" spans="5:6" ht="12.75">
      <c r="E176"/>
      <c r="F176"/>
    </row>
    <row r="177" spans="5:6" ht="12.75">
      <c r="E177"/>
      <c r="F177"/>
    </row>
    <row r="178" spans="5:6" ht="12.75">
      <c r="E178"/>
      <c r="F178"/>
    </row>
    <row r="179" spans="5:6" ht="12.75">
      <c r="E179"/>
      <c r="F179"/>
    </row>
    <row r="180" spans="5:6" ht="12.75">
      <c r="E180"/>
      <c r="F180"/>
    </row>
    <row r="181" spans="5:6" ht="12.75">
      <c r="E181"/>
      <c r="F181"/>
    </row>
    <row r="182" spans="5:6" ht="12.75">
      <c r="E182"/>
      <c r="F182"/>
    </row>
    <row r="183" spans="5:6" ht="12.75">
      <c r="E183"/>
      <c r="F183"/>
    </row>
    <row r="184" spans="5:6" ht="12.75">
      <c r="E184"/>
      <c r="F184"/>
    </row>
    <row r="185" spans="5:6" ht="12.75">
      <c r="E185"/>
      <c r="F185"/>
    </row>
    <row r="186" spans="5:6" ht="12.75">
      <c r="E186"/>
      <c r="F186"/>
    </row>
    <row r="187" spans="5:6" ht="12.75">
      <c r="E187"/>
      <c r="F187"/>
    </row>
    <row r="188" spans="5:6" ht="12.75">
      <c r="E188"/>
      <c r="F188"/>
    </row>
    <row r="189" spans="5:6" ht="12.75">
      <c r="E189"/>
      <c r="F189"/>
    </row>
    <row r="190" spans="5:6" ht="12.75">
      <c r="E190"/>
      <c r="F190"/>
    </row>
    <row r="191" spans="5:6" ht="12.75">
      <c r="E191"/>
      <c r="F191"/>
    </row>
    <row r="192" spans="5:6" ht="12.75">
      <c r="E192"/>
      <c r="F192"/>
    </row>
    <row r="193" spans="5:6" ht="12.75">
      <c r="E193"/>
      <c r="F193"/>
    </row>
    <row r="194" spans="5:6" ht="12.75">
      <c r="E194"/>
      <c r="F194"/>
    </row>
    <row r="195" spans="5:6" ht="12.75">
      <c r="E195"/>
      <c r="F195"/>
    </row>
    <row r="196" spans="5:6" ht="12.75">
      <c r="E196"/>
      <c r="F196"/>
    </row>
    <row r="197" spans="5:6" ht="12.75">
      <c r="E197"/>
      <c r="F197"/>
    </row>
    <row r="198" spans="5:6" ht="12.75">
      <c r="E198"/>
      <c r="F198"/>
    </row>
    <row r="199" spans="5:6" ht="12.75">
      <c r="E199"/>
      <c r="F199"/>
    </row>
    <row r="200" spans="5:6" ht="12.75">
      <c r="E200"/>
      <c r="F200"/>
    </row>
    <row r="201" spans="5:6" ht="12.75">
      <c r="E201"/>
      <c r="F201"/>
    </row>
    <row r="202" spans="5:6" ht="12.75">
      <c r="E202"/>
      <c r="F202"/>
    </row>
    <row r="203" spans="5:6" ht="12.75">
      <c r="E203"/>
      <c r="F203"/>
    </row>
    <row r="204" spans="5:6" ht="12.75">
      <c r="E204"/>
      <c r="F204"/>
    </row>
    <row r="205" spans="5:6" ht="12.75">
      <c r="E205"/>
      <c r="F205"/>
    </row>
    <row r="206" spans="5:6" ht="12.75">
      <c r="E206"/>
      <c r="F206"/>
    </row>
    <row r="207" spans="5:6" ht="12.75">
      <c r="E207"/>
      <c r="F207"/>
    </row>
    <row r="208" spans="5:6" ht="12.75">
      <c r="E208"/>
      <c r="F208"/>
    </row>
    <row r="209" spans="5:6" ht="12.75">
      <c r="E209"/>
      <c r="F209"/>
    </row>
    <row r="210" spans="5:6" ht="12.75">
      <c r="E210"/>
      <c r="F210"/>
    </row>
    <row r="211" spans="5:6" ht="12.75">
      <c r="E211"/>
      <c r="F211"/>
    </row>
    <row r="212" spans="5:6" ht="12.75">
      <c r="E212"/>
      <c r="F212"/>
    </row>
    <row r="213" spans="5:6" ht="12.75">
      <c r="E213"/>
      <c r="F213"/>
    </row>
    <row r="214" spans="5:6" ht="12.75">
      <c r="E214"/>
      <c r="F214"/>
    </row>
    <row r="215" spans="5:6" ht="12.75">
      <c r="E215"/>
      <c r="F215"/>
    </row>
    <row r="216" spans="5:6" ht="12.75">
      <c r="E216"/>
      <c r="F216"/>
    </row>
    <row r="217" spans="5:6" ht="12.75">
      <c r="E217"/>
      <c r="F217"/>
    </row>
    <row r="218" spans="5:6" ht="12.75">
      <c r="E218"/>
      <c r="F218"/>
    </row>
    <row r="219" spans="5:6" ht="12.75">
      <c r="E219"/>
      <c r="F219"/>
    </row>
    <row r="220" spans="5:6" ht="12.75">
      <c r="E220"/>
      <c r="F220"/>
    </row>
    <row r="221" spans="5:6" ht="12.75">
      <c r="E221"/>
      <c r="F221"/>
    </row>
    <row r="222" spans="5:6" ht="12.75">
      <c r="E222"/>
      <c r="F222"/>
    </row>
    <row r="223" spans="5:6" ht="12.75">
      <c r="E223"/>
      <c r="F223"/>
    </row>
    <row r="224" spans="5:6" ht="12.75">
      <c r="E224"/>
      <c r="F224"/>
    </row>
    <row r="225" spans="5:6" ht="12.75">
      <c r="E225"/>
      <c r="F225"/>
    </row>
    <row r="226" spans="5:6" ht="12.75">
      <c r="E226"/>
      <c r="F226"/>
    </row>
    <row r="227" spans="5:6" ht="12.75">
      <c r="E227"/>
      <c r="F227"/>
    </row>
    <row r="228" spans="5:6" ht="12.75">
      <c r="E228"/>
      <c r="F228"/>
    </row>
    <row r="229" spans="5:6" ht="12.75">
      <c r="E229"/>
      <c r="F229"/>
    </row>
    <row r="230" spans="5:6" ht="12.75">
      <c r="E230"/>
      <c r="F230"/>
    </row>
    <row r="231" spans="5:6" ht="12.75">
      <c r="E231"/>
      <c r="F231"/>
    </row>
    <row r="232" spans="5:6" ht="12.75">
      <c r="E232"/>
      <c r="F232"/>
    </row>
    <row r="233" spans="5:6" ht="12.75">
      <c r="E233"/>
      <c r="F233"/>
    </row>
    <row r="234" spans="5:6" ht="12.75">
      <c r="E234"/>
      <c r="F234"/>
    </row>
    <row r="235" spans="5:6" ht="12.75">
      <c r="E235"/>
      <c r="F235"/>
    </row>
    <row r="236" spans="5:6" ht="12.75">
      <c r="E236"/>
      <c r="F236"/>
    </row>
    <row r="237" spans="5:6" ht="12.75">
      <c r="E237"/>
      <c r="F237"/>
    </row>
    <row r="238" spans="5:6" ht="12.75">
      <c r="E238"/>
      <c r="F238"/>
    </row>
    <row r="239" spans="5:6" ht="12.75">
      <c r="E239"/>
      <c r="F239"/>
    </row>
    <row r="240" spans="5:6" ht="12.75">
      <c r="E240"/>
      <c r="F240"/>
    </row>
    <row r="241" spans="5:6" ht="12.75">
      <c r="E241"/>
      <c r="F241"/>
    </row>
    <row r="242" spans="5:6" ht="12.75">
      <c r="E242"/>
      <c r="F242"/>
    </row>
    <row r="243" spans="5:6" ht="12.75">
      <c r="E243"/>
      <c r="F243"/>
    </row>
    <row r="244" spans="5:6" ht="12.75">
      <c r="E244"/>
      <c r="F244"/>
    </row>
    <row r="245" spans="5:6" ht="12.75">
      <c r="E245"/>
      <c r="F245"/>
    </row>
    <row r="246" spans="5:6" ht="12.75">
      <c r="E246"/>
      <c r="F246"/>
    </row>
    <row r="247" spans="5:6" ht="12.75">
      <c r="E247"/>
      <c r="F247"/>
    </row>
    <row r="248" spans="5:6" ht="12.75">
      <c r="E248"/>
      <c r="F248"/>
    </row>
    <row r="249" spans="5:6" ht="12.75">
      <c r="E249"/>
      <c r="F249"/>
    </row>
    <row r="250" spans="5:6" ht="12.75">
      <c r="E250"/>
      <c r="F250"/>
    </row>
    <row r="251" spans="5:6" ht="12.75">
      <c r="E251"/>
      <c r="F251"/>
    </row>
    <row r="252" spans="5:6" ht="12.75">
      <c r="E252"/>
      <c r="F252"/>
    </row>
    <row r="253" spans="5:6" ht="12.75">
      <c r="E253"/>
      <c r="F253"/>
    </row>
    <row r="254" spans="5:6" ht="12.75">
      <c r="E254"/>
      <c r="F254"/>
    </row>
    <row r="255" spans="5:6" ht="12.75">
      <c r="E255"/>
      <c r="F255"/>
    </row>
    <row r="256" spans="5:6" ht="12.75">
      <c r="E256"/>
      <c r="F256"/>
    </row>
    <row r="257" spans="5:6" ht="12.75">
      <c r="E257"/>
      <c r="F257"/>
    </row>
    <row r="258" spans="5:6" ht="12.75">
      <c r="E258"/>
      <c r="F258"/>
    </row>
    <row r="259" spans="5:6" ht="12.75">
      <c r="E259"/>
      <c r="F259"/>
    </row>
    <row r="260" spans="5:6" ht="12.75">
      <c r="E260"/>
      <c r="F260"/>
    </row>
    <row r="261" spans="5:6" ht="12.75">
      <c r="E261"/>
      <c r="F261"/>
    </row>
    <row r="262" spans="5:6" ht="12.75">
      <c r="E262"/>
      <c r="F262"/>
    </row>
    <row r="263" spans="5:6" ht="12.75">
      <c r="E263"/>
      <c r="F263"/>
    </row>
    <row r="264" spans="5:6" ht="12.75">
      <c r="E264"/>
      <c r="F264"/>
    </row>
    <row r="265" spans="5:6" ht="12.75">
      <c r="E265"/>
      <c r="F265"/>
    </row>
    <row r="266" spans="5:6" ht="12.75">
      <c r="E266"/>
      <c r="F266"/>
    </row>
    <row r="267" spans="5:6" ht="12.75">
      <c r="E267"/>
      <c r="F267"/>
    </row>
    <row r="268" spans="5:6" ht="12.75">
      <c r="E268"/>
      <c r="F268"/>
    </row>
    <row r="269" spans="5:6" ht="12.75">
      <c r="E269"/>
      <c r="F269"/>
    </row>
    <row r="270" spans="5:6" ht="12.75">
      <c r="E270"/>
      <c r="F270"/>
    </row>
    <row r="271" spans="5:6" ht="12.75">
      <c r="E271"/>
      <c r="F271"/>
    </row>
    <row r="272" spans="5:6" ht="12.75">
      <c r="E272"/>
      <c r="F272"/>
    </row>
    <row r="273" spans="5:6" ht="12.75">
      <c r="E273"/>
      <c r="F273"/>
    </row>
    <row r="274" spans="5:6" ht="12.75">
      <c r="E274"/>
      <c r="F274"/>
    </row>
    <row r="275" spans="5:6" ht="12.75">
      <c r="E275"/>
      <c r="F275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12" width="10.7109375" style="0" customWidth="1"/>
  </cols>
  <sheetData>
    <row r="1" ht="15">
      <c r="A1" s="43" t="s">
        <v>109</v>
      </c>
    </row>
    <row r="2" ht="12.75">
      <c r="A2" s="35" t="s">
        <v>66</v>
      </c>
    </row>
    <row r="3" ht="12.75">
      <c r="A3" t="s">
        <v>110</v>
      </c>
    </row>
    <row r="4" spans="1:7" ht="12.75">
      <c r="A4" s="74"/>
      <c r="G4" s="21"/>
    </row>
    <row r="5" spans="1:6" ht="39">
      <c r="A5" s="15" t="s">
        <v>108</v>
      </c>
      <c r="C5" s="77">
        <v>1992</v>
      </c>
      <c r="D5" s="77">
        <v>1997</v>
      </c>
      <c r="E5" s="87" t="s">
        <v>111</v>
      </c>
      <c r="F5" s="15"/>
    </row>
    <row r="6" spans="1:6" ht="12.75">
      <c r="A6" s="13" t="s">
        <v>46</v>
      </c>
      <c r="B6" s="75" t="s">
        <v>13</v>
      </c>
      <c r="C6">
        <v>2285.2</v>
      </c>
      <c r="D6">
        <v>3849.9</v>
      </c>
      <c r="E6" s="76">
        <f aca="true" t="shared" si="0" ref="E6:E15">(((D6/C6)^0.2)-1)*100</f>
        <v>10.995416892342647</v>
      </c>
      <c r="F6" s="4"/>
    </row>
    <row r="7" spans="1:6" ht="12.75">
      <c r="A7" s="13" t="s">
        <v>46</v>
      </c>
      <c r="B7" s="75" t="s">
        <v>10</v>
      </c>
      <c r="C7">
        <v>650</v>
      </c>
      <c r="D7">
        <v>835</v>
      </c>
      <c r="E7" s="76">
        <f t="shared" si="0"/>
        <v>5.1367683603317005</v>
      </c>
      <c r="F7" s="4"/>
    </row>
    <row r="8" spans="1:6" ht="12.75">
      <c r="A8" s="13" t="s">
        <v>46</v>
      </c>
      <c r="B8" s="75" t="s">
        <v>14</v>
      </c>
      <c r="C8">
        <v>240090</v>
      </c>
      <c r="D8">
        <v>336251</v>
      </c>
      <c r="E8" s="76">
        <f t="shared" si="0"/>
        <v>6.968991816619763</v>
      </c>
      <c r="F8" s="4"/>
    </row>
    <row r="9" spans="1:7" ht="12.75">
      <c r="A9" s="13" t="s">
        <v>47</v>
      </c>
      <c r="B9" s="75" t="s">
        <v>1</v>
      </c>
      <c r="C9">
        <v>450981</v>
      </c>
      <c r="D9">
        <v>484379</v>
      </c>
      <c r="E9" s="76">
        <f t="shared" si="0"/>
        <v>1.4391058026676395</v>
      </c>
      <c r="F9" s="4"/>
      <c r="G9" s="21"/>
    </row>
    <row r="10" spans="1:7" ht="12.75">
      <c r="A10" s="13" t="s">
        <v>46</v>
      </c>
      <c r="B10" s="75" t="s">
        <v>11</v>
      </c>
      <c r="C10">
        <v>205860</v>
      </c>
      <c r="D10">
        <v>290889</v>
      </c>
      <c r="E10" s="76">
        <f t="shared" si="0"/>
        <v>7.1595956124539395</v>
      </c>
      <c r="F10" s="4"/>
      <c r="G10" s="23"/>
    </row>
    <row r="11" spans="1:7" ht="12.75">
      <c r="A11" s="13" t="s">
        <v>46</v>
      </c>
      <c r="B11" s="75" t="s">
        <v>17</v>
      </c>
      <c r="C11">
        <v>135445</v>
      </c>
      <c r="D11">
        <v>205186</v>
      </c>
      <c r="E11" s="76">
        <f t="shared" si="0"/>
        <v>8.661813665986283</v>
      </c>
      <c r="F11" s="4"/>
      <c r="G11" s="23"/>
    </row>
    <row r="12" spans="1:6" ht="12.75">
      <c r="A12" s="13" t="s">
        <v>46</v>
      </c>
      <c r="B12" s="75" t="s">
        <v>16</v>
      </c>
      <c r="C12">
        <v>1074.62</v>
      </c>
      <c r="D12">
        <v>1391.77</v>
      </c>
      <c r="E12" s="76">
        <f t="shared" si="0"/>
        <v>5.308277787766236</v>
      </c>
      <c r="F12" s="4"/>
    </row>
    <row r="13" spans="1:6" ht="12.75">
      <c r="A13" s="13" t="s">
        <v>46</v>
      </c>
      <c r="B13" s="75" t="s">
        <v>12</v>
      </c>
      <c r="C13">
        <v>77338</v>
      </c>
      <c r="D13">
        <v>118078</v>
      </c>
      <c r="E13" s="76">
        <f t="shared" si="0"/>
        <v>8.831649188248258</v>
      </c>
      <c r="F13" s="4"/>
    </row>
    <row r="14" spans="1:6" ht="12.75">
      <c r="A14" s="13"/>
      <c r="B14" s="75" t="s">
        <v>18</v>
      </c>
      <c r="C14" s="8">
        <v>5147232.63</v>
      </c>
      <c r="D14" s="8">
        <v>6963167.13</v>
      </c>
      <c r="E14" s="76">
        <f t="shared" si="0"/>
        <v>6.2298588711333425</v>
      </c>
      <c r="F14" s="4"/>
    </row>
    <row r="15" spans="1:6" ht="12.75">
      <c r="A15" s="13" t="s">
        <v>46</v>
      </c>
      <c r="B15" s="75" t="s">
        <v>15</v>
      </c>
      <c r="C15">
        <v>2562</v>
      </c>
      <c r="D15">
        <v>3459.1</v>
      </c>
      <c r="E15" s="76">
        <f t="shared" si="0"/>
        <v>6.188331853450024</v>
      </c>
      <c r="F15" s="4"/>
    </row>
    <row r="16" spans="1:6" ht="12.75">
      <c r="A16" s="13"/>
      <c r="F16" s="4"/>
    </row>
    <row r="17" spans="1:6" ht="12.75">
      <c r="A17" s="13" t="s">
        <v>47</v>
      </c>
      <c r="B17" s="75" t="s">
        <v>2</v>
      </c>
      <c r="C17">
        <v>6636.6</v>
      </c>
      <c r="D17">
        <v>7142.3</v>
      </c>
      <c r="E17" s="76">
        <f>(((D17/C17)^0.2)-1)*100</f>
        <v>1.4795397986121062</v>
      </c>
      <c r="F17" s="4"/>
    </row>
    <row r="18" spans="1:6" ht="12.75">
      <c r="A18" s="13" t="s">
        <v>47</v>
      </c>
      <c r="B18" s="75" t="s">
        <v>3</v>
      </c>
      <c r="C18">
        <v>1333.1</v>
      </c>
      <c r="D18">
        <v>1416.1</v>
      </c>
      <c r="E18" s="76">
        <f>(((D18/C18)^0.2)-1)*100</f>
        <v>1.2153168233272282</v>
      </c>
      <c r="F18" s="4"/>
    </row>
    <row r="19" spans="1:6" ht="12.75">
      <c r="A19" s="13" t="s">
        <v>47</v>
      </c>
      <c r="B19" s="75" t="s">
        <v>0</v>
      </c>
      <c r="C19">
        <v>537.45</v>
      </c>
      <c r="D19">
        <v>621.1</v>
      </c>
      <c r="E19" s="76">
        <f>(((D19/C19)^0.2)-1)*100</f>
        <v>2.9353848083999656</v>
      </c>
      <c r="F19" s="4"/>
    </row>
    <row r="20" spans="1:6" ht="12.75">
      <c r="A20" s="13" t="s">
        <v>47</v>
      </c>
      <c r="B20" s="75" t="s">
        <v>55</v>
      </c>
      <c r="C20">
        <v>2811.1</v>
      </c>
      <c r="D20">
        <v>3011.98</v>
      </c>
      <c r="E20" s="76">
        <f>(((D20/C20)^0.2)-1)*100</f>
        <v>1.3900080930941083</v>
      </c>
      <c r="F20" s="4"/>
    </row>
    <row r="21" ht="12.75">
      <c r="A21" s="5"/>
    </row>
    <row r="22" ht="12.75">
      <c r="A22" s="5"/>
    </row>
    <row r="23" spans="1:2" ht="12.75">
      <c r="A23" s="5"/>
      <c r="B23" s="4"/>
    </row>
    <row r="24" ht="12.75">
      <c r="A24" s="20"/>
    </row>
    <row r="25" ht="12.75">
      <c r="A25" s="20"/>
    </row>
    <row r="26" ht="12.75">
      <c r="A26" s="20"/>
    </row>
    <row r="27" ht="12.75">
      <c r="A27" s="20"/>
    </row>
    <row r="28" ht="12.75">
      <c r="A28" s="20"/>
    </row>
    <row r="29" ht="12.75">
      <c r="A29" s="20"/>
    </row>
    <row r="30" ht="12.75">
      <c r="A30" s="20"/>
    </row>
    <row r="31" ht="12.75">
      <c r="A31" s="20"/>
    </row>
    <row r="32" ht="12.75">
      <c r="A32" s="20"/>
    </row>
    <row r="33" ht="12.75">
      <c r="A33" s="20"/>
    </row>
    <row r="34" ht="12.75">
      <c r="A34" s="20"/>
    </row>
    <row r="35" ht="12.75">
      <c r="A35" s="20"/>
    </row>
    <row r="36" ht="12.75">
      <c r="A36" s="20"/>
    </row>
    <row r="37" ht="12.75">
      <c r="A37" s="20"/>
    </row>
    <row r="38" ht="12.75">
      <c r="A38" s="20"/>
    </row>
    <row r="39" ht="12.75">
      <c r="A39" s="20"/>
    </row>
    <row r="40" ht="12.75">
      <c r="A40" s="20"/>
    </row>
    <row r="41" ht="12.75">
      <c r="A41" s="20"/>
    </row>
    <row r="42" ht="12.75">
      <c r="A42" s="20"/>
    </row>
  </sheetData>
  <printOptions/>
  <pageMargins left="0.75" right="0.75" top="1" bottom="1" header="0.5" footer="0.5"/>
  <pageSetup horizontalDpi="600" verticalDpi="600" orientation="portrait" scale="80" r:id="rId1"/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2.7109375" style="23" customWidth="1"/>
    <col min="2" max="3" width="10.7109375" style="23" customWidth="1"/>
    <col min="4" max="4" width="59.28125" style="23" customWidth="1"/>
    <col min="5" max="5" width="10.7109375" style="23" customWidth="1"/>
    <col min="6" max="6" width="59.00390625" style="23" customWidth="1"/>
    <col min="7" max="16384" width="8.8515625" style="23" customWidth="1"/>
  </cols>
  <sheetData>
    <row r="1" ht="15">
      <c r="A1" s="43" t="s">
        <v>105</v>
      </c>
    </row>
    <row r="2" ht="12.75">
      <c r="A2" s="35"/>
    </row>
    <row r="3" ht="12.75">
      <c r="A3" s="23" t="s">
        <v>106</v>
      </c>
    </row>
    <row r="4" ht="12.75">
      <c r="A4" s="73" t="s">
        <v>123</v>
      </c>
    </row>
    <row r="5" ht="12.75">
      <c r="A5" s="73" t="s">
        <v>107</v>
      </c>
    </row>
    <row r="7" spans="1:3" ht="12.75">
      <c r="A7" s="81"/>
      <c r="B7" s="82">
        <v>1997</v>
      </c>
      <c r="C7" s="82">
        <v>1998</v>
      </c>
    </row>
    <row r="8" spans="1:3" ht="12.75">
      <c r="A8" s="81" t="s">
        <v>13</v>
      </c>
      <c r="B8" s="83">
        <v>8.8</v>
      </c>
      <c r="C8" s="84">
        <v>7.8</v>
      </c>
    </row>
    <row r="9" spans="1:3" ht="12.75">
      <c r="A9" s="81" t="s">
        <v>10</v>
      </c>
      <c r="B9" s="85">
        <v>5.3</v>
      </c>
      <c r="C9" s="86">
        <v>-5.1</v>
      </c>
    </row>
    <row r="10" spans="1:5" ht="12.75">
      <c r="A10" s="81" t="s">
        <v>14</v>
      </c>
      <c r="B10" s="85">
        <v>4.6</v>
      </c>
      <c r="C10" s="86">
        <v>-13.7</v>
      </c>
      <c r="E10" s="72"/>
    </row>
    <row r="11" spans="1:3" ht="12.75">
      <c r="A11" s="81" t="s">
        <v>1</v>
      </c>
      <c r="B11" s="85">
        <v>1.4</v>
      </c>
      <c r="C11" s="86">
        <v>-2.8</v>
      </c>
    </row>
    <row r="12" spans="1:3" ht="12.75">
      <c r="A12" s="81" t="s">
        <v>11</v>
      </c>
      <c r="B12" s="85">
        <v>5.5</v>
      </c>
      <c r="C12" s="86">
        <v>-5.5</v>
      </c>
    </row>
    <row r="13" spans="1:3" ht="12.75">
      <c r="A13" s="81" t="s">
        <v>17</v>
      </c>
      <c r="B13" s="85">
        <v>7.7</v>
      </c>
      <c r="C13" s="86">
        <v>-6.8</v>
      </c>
    </row>
    <row r="14" spans="1:3" ht="12.75">
      <c r="A14" s="81" t="s">
        <v>16</v>
      </c>
      <c r="B14" s="85">
        <v>5.2</v>
      </c>
      <c r="C14" s="86">
        <v>-0.5</v>
      </c>
    </row>
    <row r="15" spans="1:3" ht="12.75">
      <c r="A15" s="81" t="s">
        <v>12</v>
      </c>
      <c r="B15" s="85">
        <v>8</v>
      </c>
      <c r="C15" s="84">
        <v>1.5</v>
      </c>
    </row>
    <row r="16" spans="1:3" ht="12.75">
      <c r="A16" s="81" t="s">
        <v>18</v>
      </c>
      <c r="B16" s="85">
        <v>6.8</v>
      </c>
      <c r="C16" s="84">
        <v>4.9</v>
      </c>
    </row>
    <row r="17" spans="1:3" ht="12.75">
      <c r="A17" s="81" t="s">
        <v>15</v>
      </c>
      <c r="B17" s="83">
        <v>-0.4</v>
      </c>
      <c r="C17" s="86">
        <v>-8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11" width="10.7109375" style="0" customWidth="1"/>
  </cols>
  <sheetData>
    <row r="1" ht="15">
      <c r="A1" s="43" t="s">
        <v>116</v>
      </c>
    </row>
    <row r="2" ht="12.75">
      <c r="A2" s="35"/>
    </row>
    <row r="3" ht="12.75">
      <c r="A3" s="23" t="s">
        <v>117</v>
      </c>
    </row>
    <row r="4" spans="1:2" ht="12.75">
      <c r="A4" t="s">
        <v>30</v>
      </c>
      <c r="B4" t="s">
        <v>124</v>
      </c>
    </row>
    <row r="5" spans="1:2" ht="12.75">
      <c r="A5" t="s">
        <v>31</v>
      </c>
      <c r="B5" t="s">
        <v>39</v>
      </c>
    </row>
    <row r="6" spans="1:2" ht="12.75">
      <c r="A6" t="s">
        <v>32</v>
      </c>
      <c r="B6" t="s">
        <v>40</v>
      </c>
    </row>
    <row r="7" spans="1:2" ht="12.75">
      <c r="A7" t="s">
        <v>33</v>
      </c>
      <c r="B7" t="s">
        <v>41</v>
      </c>
    </row>
    <row r="8" spans="1:2" ht="12.75">
      <c r="A8" t="s">
        <v>34</v>
      </c>
      <c r="B8" t="s">
        <v>42</v>
      </c>
    </row>
    <row r="9" spans="1:2" ht="12.75">
      <c r="A9" t="s">
        <v>35</v>
      </c>
      <c r="B9" t="s">
        <v>43</v>
      </c>
    </row>
    <row r="10" spans="1:2" ht="12.75">
      <c r="A10" t="s">
        <v>36</v>
      </c>
      <c r="B10" t="s">
        <v>44</v>
      </c>
    </row>
    <row r="11" spans="1:2" ht="12.75">
      <c r="A11" t="s">
        <v>37</v>
      </c>
      <c r="B11" t="s">
        <v>45</v>
      </c>
    </row>
    <row r="12" spans="1:2" ht="12.75">
      <c r="A12" t="s">
        <v>69</v>
      </c>
      <c r="B12" t="s">
        <v>71</v>
      </c>
    </row>
    <row r="13" spans="1:2" ht="12.75">
      <c r="A13" t="s">
        <v>70</v>
      </c>
      <c r="B13" t="s">
        <v>72</v>
      </c>
    </row>
    <row r="15" ht="12.75">
      <c r="A15" s="80" t="s">
        <v>114</v>
      </c>
    </row>
    <row r="16" spans="2:11" ht="12.75">
      <c r="B16" s="1" t="s">
        <v>30</v>
      </c>
      <c r="C16" s="1" t="s">
        <v>31</v>
      </c>
      <c r="D16" s="25" t="s">
        <v>69</v>
      </c>
      <c r="E16" s="1" t="s">
        <v>32</v>
      </c>
      <c r="F16" s="1" t="s">
        <v>33</v>
      </c>
      <c r="G16" s="1" t="s">
        <v>34</v>
      </c>
      <c r="H16" s="25" t="s">
        <v>70</v>
      </c>
      <c r="I16" s="1" t="s">
        <v>35</v>
      </c>
      <c r="J16" s="1" t="s">
        <v>36</v>
      </c>
      <c r="K16" s="1" t="s">
        <v>37</v>
      </c>
    </row>
    <row r="17" spans="1:11" ht="12.75">
      <c r="A17" s="33">
        <v>35551</v>
      </c>
      <c r="B17">
        <v>8.3245</v>
      </c>
      <c r="C17">
        <v>7.7475</v>
      </c>
      <c r="D17">
        <v>2431</v>
      </c>
      <c r="E17">
        <v>126.64</v>
      </c>
      <c r="F17">
        <v>985</v>
      </c>
      <c r="G17">
        <v>2.5078</v>
      </c>
      <c r="H17">
        <v>26.37</v>
      </c>
      <c r="I17">
        <v>1.4463</v>
      </c>
      <c r="J17">
        <v>27.68</v>
      </c>
      <c r="K17">
        <v>26.11</v>
      </c>
    </row>
    <row r="18" spans="1:11" ht="12.75">
      <c r="A18" s="33">
        <v>35825</v>
      </c>
      <c r="B18">
        <v>8.31</v>
      </c>
      <c r="C18">
        <v>7.7375</v>
      </c>
      <c r="D18">
        <v>10400</v>
      </c>
      <c r="E18">
        <v>127.1</v>
      </c>
      <c r="F18">
        <v>1528</v>
      </c>
      <c r="G18">
        <v>4.23</v>
      </c>
      <c r="H18">
        <v>42.6</v>
      </c>
      <c r="I18">
        <v>1.7155</v>
      </c>
      <c r="J18">
        <v>34.25</v>
      </c>
      <c r="K18">
        <v>53.1</v>
      </c>
    </row>
    <row r="19" spans="1:11" ht="12.75">
      <c r="A19" s="33">
        <v>36160</v>
      </c>
      <c r="B19">
        <v>8.2789</v>
      </c>
      <c r="C19">
        <v>7.7476</v>
      </c>
      <c r="D19">
        <v>7800</v>
      </c>
      <c r="E19">
        <v>113.08</v>
      </c>
      <c r="F19">
        <v>1206</v>
      </c>
      <c r="G19">
        <v>3.8</v>
      </c>
      <c r="H19">
        <v>38.75</v>
      </c>
      <c r="I19">
        <v>1.651</v>
      </c>
      <c r="J19">
        <v>32.27</v>
      </c>
      <c r="K19">
        <v>36.5</v>
      </c>
    </row>
    <row r="20" ht="12.75">
      <c r="A20" s="33"/>
    </row>
    <row r="21" ht="12.75">
      <c r="A21" s="80" t="s">
        <v>38</v>
      </c>
    </row>
    <row r="22" spans="1:11" ht="12.75">
      <c r="A22" s="80"/>
      <c r="B22" s="1" t="s">
        <v>30</v>
      </c>
      <c r="C22" s="1" t="s">
        <v>31</v>
      </c>
      <c r="D22" s="25" t="s">
        <v>69</v>
      </c>
      <c r="E22" s="1" t="s">
        <v>32</v>
      </c>
      <c r="F22" s="1" t="s">
        <v>33</v>
      </c>
      <c r="G22" s="1" t="s">
        <v>34</v>
      </c>
      <c r="H22" s="25" t="s">
        <v>70</v>
      </c>
      <c r="I22" s="1" t="s">
        <v>35</v>
      </c>
      <c r="J22" s="1" t="s">
        <v>36</v>
      </c>
      <c r="K22" s="1" t="s">
        <v>37</v>
      </c>
    </row>
    <row r="23" spans="1:11" ht="12.75">
      <c r="A23" s="33">
        <v>35551</v>
      </c>
      <c r="B23" s="78">
        <f>1/B17</f>
        <v>0.12012733497507357</v>
      </c>
      <c r="C23" s="78">
        <f aca="true" t="shared" si="0" ref="C23:K23">1/C17</f>
        <v>0.12907389480477574</v>
      </c>
      <c r="D23" s="78">
        <f>1/D17</f>
        <v>0.00041135335252982314</v>
      </c>
      <c r="E23" s="78">
        <f t="shared" si="0"/>
        <v>0.007896399241945672</v>
      </c>
      <c r="F23" s="78">
        <f t="shared" si="0"/>
        <v>0.0010152284263959391</v>
      </c>
      <c r="G23" s="78">
        <f t="shared" si="0"/>
        <v>0.3987558816492543</v>
      </c>
      <c r="H23" s="78">
        <f>1/H17</f>
        <v>0.037921880925293895</v>
      </c>
      <c r="I23" s="78">
        <f t="shared" si="0"/>
        <v>0.6914194842010648</v>
      </c>
      <c r="J23" s="78">
        <f t="shared" si="0"/>
        <v>0.036127167630057806</v>
      </c>
      <c r="K23" s="78">
        <f t="shared" si="0"/>
        <v>0.038299502106472615</v>
      </c>
    </row>
    <row r="24" spans="1:11" ht="12.75">
      <c r="A24" s="33">
        <v>35825</v>
      </c>
      <c r="B24" s="78">
        <f aca="true" t="shared" si="1" ref="B24:K25">1/B18</f>
        <v>0.12033694344163658</v>
      </c>
      <c r="C24" s="78">
        <f t="shared" si="1"/>
        <v>0.12924071082390953</v>
      </c>
      <c r="D24" s="78">
        <f>1/D18</f>
        <v>9.615384615384615E-05</v>
      </c>
      <c r="E24" s="78">
        <f t="shared" si="1"/>
        <v>0.007867820613690008</v>
      </c>
      <c r="F24" s="78">
        <f t="shared" si="1"/>
        <v>0.0006544502617801048</v>
      </c>
      <c r="G24" s="78">
        <f t="shared" si="1"/>
        <v>0.23640661938534277</v>
      </c>
      <c r="H24" s="78">
        <f>1/H18</f>
        <v>0.023474178403755867</v>
      </c>
      <c r="I24" s="78">
        <f t="shared" si="1"/>
        <v>0.5829204313611192</v>
      </c>
      <c r="J24" s="78">
        <f t="shared" si="1"/>
        <v>0.029197080291970802</v>
      </c>
      <c r="K24" s="78">
        <f t="shared" si="1"/>
        <v>0.018832391713747645</v>
      </c>
    </row>
    <row r="25" spans="1:11" ht="12.75">
      <c r="A25" s="33">
        <v>36160</v>
      </c>
      <c r="B25" s="78">
        <f t="shared" si="1"/>
        <v>0.12078899370689343</v>
      </c>
      <c r="C25" s="78">
        <f t="shared" si="1"/>
        <v>0.12907222881924724</v>
      </c>
      <c r="D25" s="78">
        <f>1/D19</f>
        <v>0.0001282051282051282</v>
      </c>
      <c r="E25" s="78">
        <f t="shared" si="1"/>
        <v>0.008843296781039971</v>
      </c>
      <c r="F25" s="78">
        <f t="shared" si="1"/>
        <v>0.0008291873963515755</v>
      </c>
      <c r="G25" s="78">
        <f t="shared" si="1"/>
        <v>0.2631578947368421</v>
      </c>
      <c r="H25" s="78">
        <f>1/H19</f>
        <v>0.025806451612903226</v>
      </c>
      <c r="I25" s="78">
        <f t="shared" si="1"/>
        <v>0.6056935190793459</v>
      </c>
      <c r="J25" s="78">
        <f t="shared" si="1"/>
        <v>0.030988534242330334</v>
      </c>
      <c r="K25" s="78">
        <f t="shared" si="1"/>
        <v>0.0273972602739726</v>
      </c>
    </row>
    <row r="26" spans="1:11" ht="12.75">
      <c r="A26" s="33"/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ht="12.75">
      <c r="A27" s="80" t="s">
        <v>115</v>
      </c>
    </row>
    <row r="28" spans="1:11" ht="12.75">
      <c r="A28" s="22"/>
      <c r="B28" s="79" t="s">
        <v>13</v>
      </c>
      <c r="C28" s="79" t="s">
        <v>10</v>
      </c>
      <c r="D28" s="79" t="s">
        <v>14</v>
      </c>
      <c r="E28" s="79" t="s">
        <v>1</v>
      </c>
      <c r="F28" s="79" t="s">
        <v>11</v>
      </c>
      <c r="G28" s="79" t="s">
        <v>17</v>
      </c>
      <c r="H28" s="79" t="s">
        <v>16</v>
      </c>
      <c r="I28" s="79" t="s">
        <v>12</v>
      </c>
      <c r="J28" s="79" t="s">
        <v>18</v>
      </c>
      <c r="K28" s="79" t="s">
        <v>15</v>
      </c>
    </row>
    <row r="29" spans="1:11" ht="12.75">
      <c r="A29" s="22" t="s">
        <v>112</v>
      </c>
      <c r="B29" s="76">
        <f>((B24/B23)-1)*100</f>
        <v>0.17448856799038293</v>
      </c>
      <c r="C29" s="76">
        <f aca="true" t="shared" si="2" ref="C29:K29">((C24/C23)-1)*100</f>
        <v>0.12924071082389688</v>
      </c>
      <c r="D29" s="76">
        <f>((D24/D23)-1)*100</f>
        <v>-76.625</v>
      </c>
      <c r="E29" s="76">
        <f t="shared" si="2"/>
        <v>-0.36191974822973316</v>
      </c>
      <c r="F29" s="76">
        <f t="shared" si="2"/>
        <v>-35.53664921465969</v>
      </c>
      <c r="G29" s="76">
        <f t="shared" si="2"/>
        <v>-40.71394799054373</v>
      </c>
      <c r="H29" s="76">
        <f>((H24/H23)-1)*100</f>
        <v>-38.098591549295776</v>
      </c>
      <c r="I29" s="76">
        <f t="shared" si="2"/>
        <v>-15.692218012241344</v>
      </c>
      <c r="J29" s="76">
        <f t="shared" si="2"/>
        <v>-19.18248175182483</v>
      </c>
      <c r="K29" s="76">
        <f t="shared" si="2"/>
        <v>-50.8286252354049</v>
      </c>
    </row>
    <row r="30" spans="1:11" ht="12.75">
      <c r="A30" s="22" t="s">
        <v>113</v>
      </c>
      <c r="B30" s="76">
        <f>((B25/B23)-1)*100</f>
        <v>0.5507978113034495</v>
      </c>
      <c r="C30" s="76">
        <f aca="true" t="shared" si="3" ref="C30:K30">((C25/C23)-1)*100</f>
        <v>-0.0012907222882052594</v>
      </c>
      <c r="D30" s="76">
        <f>((D25/D23)-1)*100</f>
        <v>-68.83333333333333</v>
      </c>
      <c r="E30" s="76">
        <f t="shared" si="3"/>
        <v>11.991510435090213</v>
      </c>
      <c r="F30" s="76">
        <f t="shared" si="3"/>
        <v>-18.325041459369817</v>
      </c>
      <c r="G30" s="76">
        <f t="shared" si="3"/>
        <v>-34.00526315789474</v>
      </c>
      <c r="H30" s="76">
        <f>((H25/H23)-1)*100</f>
        <v>-31.9483870967742</v>
      </c>
      <c r="I30" s="76">
        <f t="shared" si="3"/>
        <v>-12.398546335554206</v>
      </c>
      <c r="J30" s="76">
        <f t="shared" si="3"/>
        <v>-14.223737217229637</v>
      </c>
      <c r="K30" s="76">
        <f t="shared" si="3"/>
        <v>-28.465753424657535</v>
      </c>
    </row>
  </sheetData>
  <printOptions/>
  <pageMargins left="0" right="0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Bak of St. Louis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Research</dc:creator>
  <cp:keywords/>
  <dc:description/>
  <cp:lastModifiedBy>Heidi Beyer</cp:lastModifiedBy>
  <cp:lastPrinted>1999-07-12T15:13:27Z</cp:lastPrinted>
  <dcterms:created xsi:type="dcterms:W3CDTF">1998-09-28T19:44:48Z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